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bargain\000_Allocation Framework\Cost Studies\FY2015\"/>
    </mc:Choice>
  </mc:AlternateContent>
  <bookViews>
    <workbookView xWindow="0" yWindow="0" windowWidth="21600" windowHeight="9720"/>
  </bookViews>
  <sheets>
    <sheet name="Summary" sheetId="2" r:id="rId1"/>
    <sheet name="Detail" sheetId="1" r:id="rId2"/>
    <sheet name="Library Detail" sheetId="3" r:id="rId3"/>
  </sheets>
  <definedNames>
    <definedName name="_xlnm.Print_Area" localSheetId="1">Detail!$A$1:$P$52</definedName>
  </definedNames>
  <calcPr calcId="152511"/>
</workbook>
</file>

<file path=xl/calcChain.xml><?xml version="1.0" encoding="utf-8"?>
<calcChain xmlns="http://schemas.openxmlformats.org/spreadsheetml/2006/main">
  <c r="B41" i="3" l="1"/>
  <c r="O7" i="1" l="1"/>
  <c r="M7" i="1"/>
  <c r="K7" i="1"/>
  <c r="I7" i="1"/>
  <c r="G7" i="1"/>
  <c r="E7" i="1"/>
  <c r="C7" i="1"/>
  <c r="P7" i="1"/>
  <c r="N7" i="1"/>
  <c r="L7" i="1"/>
  <c r="J7" i="1"/>
  <c r="H7" i="1"/>
  <c r="F7" i="1"/>
  <c r="D7" i="1"/>
  <c r="B7" i="1"/>
  <c r="P23" i="1" l="1"/>
  <c r="O23" i="1" s="1"/>
  <c r="I23" i="1" l="1"/>
  <c r="G23" i="1"/>
  <c r="E23" i="1"/>
  <c r="C23" i="1"/>
  <c r="M23" i="1"/>
  <c r="K23" i="1"/>
  <c r="N30" i="1" l="1"/>
  <c r="L30" i="1"/>
  <c r="J30" i="1"/>
  <c r="H30" i="1"/>
  <c r="F30" i="1"/>
  <c r="D30" i="1"/>
  <c r="B30" i="1"/>
  <c r="N10" i="1"/>
  <c r="L10" i="1"/>
  <c r="J10" i="1"/>
  <c r="H10" i="1"/>
  <c r="F10" i="1"/>
  <c r="D10" i="1"/>
  <c r="B10" i="1"/>
  <c r="N49" i="1" l="1"/>
  <c r="L49" i="1"/>
  <c r="J49" i="1"/>
  <c r="D49" i="1"/>
  <c r="H49" i="1"/>
  <c r="F49" i="1"/>
  <c r="B49" i="1"/>
  <c r="P47" i="1"/>
  <c r="M47" i="1" s="1"/>
  <c r="P46" i="1"/>
  <c r="O46" i="1" s="1"/>
  <c r="P45" i="1"/>
  <c r="M45" i="1" s="1"/>
  <c r="P44" i="1"/>
  <c r="O44" i="1" s="1"/>
  <c r="P43" i="1"/>
  <c r="M43" i="1" s="1"/>
  <c r="P42" i="1"/>
  <c r="O42" i="1" s="1"/>
  <c r="P41" i="1"/>
  <c r="M41" i="1" s="1"/>
  <c r="P40" i="1"/>
  <c r="O40" i="1" s="1"/>
  <c r="P39" i="1"/>
  <c r="M39" i="1" s="1"/>
  <c r="P38" i="1"/>
  <c r="O38" i="1" s="1"/>
  <c r="P37" i="1"/>
  <c r="M37" i="1" s="1"/>
  <c r="P36" i="1"/>
  <c r="O36" i="1" s="1"/>
  <c r="P35" i="1"/>
  <c r="M35" i="1" s="1"/>
  <c r="P34" i="1"/>
  <c r="O34" i="1" s="1"/>
  <c r="P33" i="1"/>
  <c r="M33" i="1" s="1"/>
  <c r="P32" i="1"/>
  <c r="O32" i="1" s="1"/>
  <c r="P31" i="1"/>
  <c r="M31" i="1" s="1"/>
  <c r="P29" i="1"/>
  <c r="M29" i="1" s="1"/>
  <c r="P28" i="1"/>
  <c r="O28" i="1" s="1"/>
  <c r="P27" i="1"/>
  <c r="M27" i="1" s="1"/>
  <c r="P26" i="1"/>
  <c r="O26" i="1" s="1"/>
  <c r="P25" i="1"/>
  <c r="M25" i="1" s="1"/>
  <c r="P24" i="1"/>
  <c r="O24" i="1" s="1"/>
  <c r="P22" i="1"/>
  <c r="O22" i="1" s="1"/>
  <c r="P21" i="1"/>
  <c r="M21" i="1" s="1"/>
  <c r="P20" i="1"/>
  <c r="O20" i="1" s="1"/>
  <c r="P18" i="1"/>
  <c r="O18" i="1" s="1"/>
  <c r="P17" i="1"/>
  <c r="M17" i="1" s="1"/>
  <c r="P16" i="1"/>
  <c r="O16" i="1" s="1"/>
  <c r="P15" i="1"/>
  <c r="M15" i="1" s="1"/>
  <c r="P14" i="1"/>
  <c r="O14" i="1" s="1"/>
  <c r="P13" i="1"/>
  <c r="M13" i="1" s="1"/>
  <c r="P12" i="1"/>
  <c r="O12" i="1" s="1"/>
  <c r="P11" i="1"/>
  <c r="M11" i="1" s="1"/>
  <c r="P9" i="1"/>
  <c r="M9" i="1" s="1"/>
  <c r="P8" i="1"/>
  <c r="O8" i="1" s="1"/>
  <c r="P6" i="1"/>
  <c r="M6" i="1" s="1"/>
  <c r="P19" i="1"/>
  <c r="I19" i="1" s="1"/>
  <c r="C19" i="2" s="1"/>
  <c r="G29" i="1" l="1"/>
  <c r="M8" i="1"/>
  <c r="G25" i="1"/>
  <c r="G42" i="1"/>
  <c r="E12" i="1"/>
  <c r="K34" i="1"/>
  <c r="O47" i="1"/>
  <c r="I31" i="1"/>
  <c r="C30" i="2" s="1"/>
  <c r="E25" i="1"/>
  <c r="G39" i="1"/>
  <c r="O29" i="1"/>
  <c r="I29" i="1"/>
  <c r="C28" i="2" s="1"/>
  <c r="E47" i="1"/>
  <c r="O31" i="1"/>
  <c r="K47" i="1"/>
  <c r="G43" i="1"/>
  <c r="I8" i="1"/>
  <c r="C8" i="2" s="1"/>
  <c r="M40" i="1"/>
  <c r="G40" i="1"/>
  <c r="C43" i="1"/>
  <c r="B41" i="2" s="1"/>
  <c r="G47" i="1"/>
  <c r="E31" i="1"/>
  <c r="E40" i="1"/>
  <c r="K20" i="1"/>
  <c r="I46" i="1"/>
  <c r="C44" i="2" s="1"/>
  <c r="M16" i="1"/>
  <c r="K45" i="1"/>
  <c r="G16" i="1"/>
  <c r="C29" i="1"/>
  <c r="B28" i="2" s="1"/>
  <c r="E16" i="1"/>
  <c r="K8" i="1"/>
  <c r="I16" i="1"/>
  <c r="C16" i="2" s="1"/>
  <c r="M12" i="1"/>
  <c r="K29" i="1"/>
  <c r="G8" i="1"/>
  <c r="E20" i="1"/>
  <c r="E42" i="1"/>
  <c r="K28" i="1"/>
  <c r="G45" i="1"/>
  <c r="C12" i="1"/>
  <c r="B12" i="2" s="1"/>
  <c r="O45" i="1"/>
  <c r="E41" i="1"/>
  <c r="G27" i="1"/>
  <c r="I40" i="1"/>
  <c r="C38" i="2" s="1"/>
  <c r="G32" i="1"/>
  <c r="K18" i="1"/>
  <c r="I32" i="1"/>
  <c r="C31" i="2" s="1"/>
  <c r="C32" i="1"/>
  <c r="B31" i="2" s="1"/>
  <c r="M28" i="1"/>
  <c r="K15" i="1"/>
  <c r="G28" i="1"/>
  <c r="I45" i="1"/>
  <c r="C43" i="2" s="1"/>
  <c r="E32" i="1"/>
  <c r="E14" i="1"/>
  <c r="E27" i="1"/>
  <c r="K40" i="1"/>
  <c r="M32" i="1"/>
  <c r="K32" i="1"/>
  <c r="G6" i="1"/>
  <c r="I20" i="1"/>
  <c r="C20" i="2" s="1"/>
  <c r="M24" i="1"/>
  <c r="G18" i="1"/>
  <c r="E15" i="1"/>
  <c r="C33" i="1"/>
  <c r="B32" i="2" s="1"/>
  <c r="K42" i="1"/>
  <c r="G31" i="1"/>
  <c r="O27" i="1"/>
  <c r="M18" i="1"/>
  <c r="K6" i="1"/>
  <c r="I27" i="1"/>
  <c r="E33" i="1"/>
  <c r="E18" i="1"/>
  <c r="O17" i="1"/>
  <c r="I42" i="1"/>
  <c r="C40" i="2" s="1"/>
  <c r="I18" i="1"/>
  <c r="C18" i="2" s="1"/>
  <c r="I6" i="1"/>
  <c r="C7" i="2" s="1"/>
  <c r="M42" i="1"/>
  <c r="G38" i="1"/>
  <c r="E38" i="1"/>
  <c r="C42" i="1"/>
  <c r="B40" i="2" s="1"/>
  <c r="E46" i="1"/>
  <c r="K46" i="1"/>
  <c r="M46" i="1"/>
  <c r="G44" i="1"/>
  <c r="C44" i="1"/>
  <c r="B42" i="2" s="1"/>
  <c r="K44" i="1"/>
  <c r="I44" i="1"/>
  <c r="C42" i="2" s="1"/>
  <c r="M44" i="1"/>
  <c r="E44" i="1"/>
  <c r="K43" i="1"/>
  <c r="I43" i="1"/>
  <c r="C41" i="2" s="1"/>
  <c r="O43" i="1"/>
  <c r="E43" i="1"/>
  <c r="O41" i="1"/>
  <c r="I39" i="1"/>
  <c r="C37" i="2" s="1"/>
  <c r="E39" i="1"/>
  <c r="G37" i="1"/>
  <c r="O37" i="1"/>
  <c r="K37" i="1"/>
  <c r="I37" i="1"/>
  <c r="C35" i="2" s="1"/>
  <c r="E37" i="1"/>
  <c r="C37" i="1"/>
  <c r="B35" i="2" s="1"/>
  <c r="K36" i="1"/>
  <c r="I36" i="1"/>
  <c r="M36" i="1"/>
  <c r="C36" i="1"/>
  <c r="G36" i="1"/>
  <c r="E36" i="1"/>
  <c r="G35" i="1"/>
  <c r="E35" i="1"/>
  <c r="O35" i="1"/>
  <c r="K35" i="1"/>
  <c r="I35" i="1"/>
  <c r="C34" i="2" s="1"/>
  <c r="C35" i="1"/>
  <c r="B34" i="2" s="1"/>
  <c r="C34" i="1"/>
  <c r="B33" i="2" s="1"/>
  <c r="M34" i="1"/>
  <c r="I34" i="1"/>
  <c r="C33" i="2" s="1"/>
  <c r="G34" i="1"/>
  <c r="E34" i="1"/>
  <c r="P30" i="1"/>
  <c r="K30" i="1" s="1"/>
  <c r="G33" i="1"/>
  <c r="O33" i="1"/>
  <c r="K33" i="1"/>
  <c r="I33" i="1"/>
  <c r="C32" i="2" s="1"/>
  <c r="I28" i="1"/>
  <c r="C27" i="2" s="1"/>
  <c r="K26" i="1"/>
  <c r="I26" i="1"/>
  <c r="C26" i="2" s="1"/>
  <c r="G26" i="1"/>
  <c r="E26" i="1"/>
  <c r="M26" i="1"/>
  <c r="C26" i="1"/>
  <c r="B26" i="2" s="1"/>
  <c r="K24" i="1"/>
  <c r="I24" i="1"/>
  <c r="C24" i="2" s="1"/>
  <c r="C23" i="2"/>
  <c r="K22" i="1"/>
  <c r="I22" i="1"/>
  <c r="C22" i="2" s="1"/>
  <c r="M22" i="1"/>
  <c r="G22" i="1"/>
  <c r="C22" i="1"/>
  <c r="B22" i="2" s="1"/>
  <c r="E22" i="1"/>
  <c r="M20" i="1"/>
  <c r="O19" i="1"/>
  <c r="C19" i="1"/>
  <c r="B19" i="2" s="1"/>
  <c r="D19" i="2" s="1"/>
  <c r="G19" i="1"/>
  <c r="K19" i="1"/>
  <c r="E19" i="1"/>
  <c r="M19" i="1"/>
  <c r="C18" i="1"/>
  <c r="B18" i="2" s="1"/>
  <c r="I17" i="1"/>
  <c r="C17" i="2" s="1"/>
  <c r="E17" i="1"/>
  <c r="K16" i="1"/>
  <c r="C16" i="1"/>
  <c r="B16" i="2" s="1"/>
  <c r="G15" i="1"/>
  <c r="O15" i="1"/>
  <c r="E13" i="1"/>
  <c r="G13" i="1"/>
  <c r="O13" i="1"/>
  <c r="K13" i="1"/>
  <c r="K12" i="1"/>
  <c r="I12" i="1"/>
  <c r="C12" i="2" s="1"/>
  <c r="G12" i="1"/>
  <c r="G11" i="1"/>
  <c r="O11" i="1"/>
  <c r="K11" i="1"/>
  <c r="O9" i="1"/>
  <c r="K9" i="1"/>
  <c r="I9" i="1"/>
  <c r="C9" i="2" s="1"/>
  <c r="E9" i="1"/>
  <c r="C9" i="1"/>
  <c r="B9" i="2" s="1"/>
  <c r="G9" i="1"/>
  <c r="E8" i="1"/>
  <c r="O6" i="1"/>
  <c r="E6" i="1"/>
  <c r="C6" i="1"/>
  <c r="B7" i="2" s="1"/>
  <c r="K27" i="1"/>
  <c r="C27" i="1"/>
  <c r="I47" i="1"/>
  <c r="C45" i="2" s="1"/>
  <c r="C47" i="1"/>
  <c r="B45" i="2" s="1"/>
  <c r="G46" i="1"/>
  <c r="C46" i="1"/>
  <c r="B44" i="2" s="1"/>
  <c r="C45" i="1"/>
  <c r="B43" i="2" s="1"/>
  <c r="E45" i="1"/>
  <c r="G41" i="1"/>
  <c r="K41" i="1"/>
  <c r="I41" i="1"/>
  <c r="C39" i="2" s="1"/>
  <c r="C41" i="1"/>
  <c r="B39" i="2" s="1"/>
  <c r="C40" i="1"/>
  <c r="B38" i="2" s="1"/>
  <c r="O39" i="1"/>
  <c r="K39" i="1"/>
  <c r="C39" i="1"/>
  <c r="B37" i="2" s="1"/>
  <c r="K38" i="1"/>
  <c r="I38" i="1"/>
  <c r="C36" i="2" s="1"/>
  <c r="M38" i="1"/>
  <c r="C38" i="1"/>
  <c r="B36" i="2" s="1"/>
  <c r="K31" i="1"/>
  <c r="C31" i="1"/>
  <c r="B30" i="2" s="1"/>
  <c r="E29" i="1"/>
  <c r="C28" i="1"/>
  <c r="B27" i="2" s="1"/>
  <c r="E28" i="1"/>
  <c r="O25" i="1"/>
  <c r="K25" i="1"/>
  <c r="I25" i="1"/>
  <c r="C25" i="2" s="1"/>
  <c r="C25" i="1"/>
  <c r="B25" i="2" s="1"/>
  <c r="G24" i="1"/>
  <c r="E24" i="1"/>
  <c r="C24" i="1"/>
  <c r="B24" i="2" s="1"/>
  <c r="B23" i="2"/>
  <c r="K21" i="1"/>
  <c r="E21" i="1"/>
  <c r="G20" i="1"/>
  <c r="G21" i="1"/>
  <c r="O21" i="1"/>
  <c r="I21" i="1"/>
  <c r="C21" i="2" s="1"/>
  <c r="C21" i="1"/>
  <c r="B21" i="2" s="1"/>
  <c r="C20" i="1"/>
  <c r="B20" i="2" s="1"/>
  <c r="G17" i="1"/>
  <c r="K17" i="1"/>
  <c r="C17" i="1"/>
  <c r="I15" i="1"/>
  <c r="C15" i="2" s="1"/>
  <c r="C15" i="1"/>
  <c r="B15" i="2" s="1"/>
  <c r="K14" i="1"/>
  <c r="C14" i="1"/>
  <c r="B14" i="2" s="1"/>
  <c r="I14" i="1"/>
  <c r="C14" i="2" s="1"/>
  <c r="M14" i="1"/>
  <c r="G14" i="1"/>
  <c r="C13" i="1"/>
  <c r="B13" i="2" s="1"/>
  <c r="I13" i="1"/>
  <c r="C13" i="2" s="1"/>
  <c r="I11" i="1"/>
  <c r="C11" i="2" s="1"/>
  <c r="E11" i="1"/>
  <c r="C11" i="1"/>
  <c r="B11" i="2" s="1"/>
  <c r="P10" i="1"/>
  <c r="C8" i="1"/>
  <c r="B8" i="2" s="1"/>
  <c r="P49" i="1" l="1"/>
  <c r="D18" i="2"/>
  <c r="D28" i="2"/>
  <c r="D20" i="2"/>
  <c r="D30" i="2"/>
  <c r="D32" i="2"/>
  <c r="D8" i="2"/>
  <c r="D44" i="2"/>
  <c r="D38" i="2"/>
  <c r="D31" i="2"/>
  <c r="D43" i="2"/>
  <c r="D12" i="2"/>
  <c r="D16" i="2"/>
  <c r="D41" i="2"/>
  <c r="D40" i="2"/>
  <c r="D7" i="2"/>
  <c r="D24" i="2"/>
  <c r="D27" i="2"/>
  <c r="D37" i="2"/>
  <c r="D33" i="2"/>
  <c r="D11" i="2"/>
  <c r="D23" i="2"/>
  <c r="D9" i="2"/>
  <c r="D22" i="2"/>
  <c r="D42" i="2"/>
  <c r="D36" i="2"/>
  <c r="D35" i="2"/>
  <c r="G30" i="1"/>
  <c r="M30" i="1"/>
  <c r="O30" i="1"/>
  <c r="D34" i="2"/>
  <c r="C30" i="1"/>
  <c r="B29" i="2" s="1"/>
  <c r="I30" i="1"/>
  <c r="C29" i="2" s="1"/>
  <c r="E30" i="1"/>
  <c r="D26" i="2"/>
  <c r="B17" i="2"/>
  <c r="D17" i="2" s="1"/>
  <c r="D15" i="2"/>
  <c r="D25" i="2"/>
  <c r="D39" i="2"/>
  <c r="D45" i="2"/>
  <c r="D21" i="2"/>
  <c r="D14" i="2"/>
  <c r="D13" i="2"/>
  <c r="C10" i="1"/>
  <c r="B10" i="2" s="1"/>
  <c r="E10" i="1"/>
  <c r="M10" i="1"/>
  <c r="K10" i="1"/>
  <c r="G10" i="1"/>
  <c r="O10" i="1"/>
  <c r="I10" i="1"/>
  <c r="C10" i="2" s="1"/>
  <c r="D29" i="2" l="1"/>
  <c r="O49" i="1"/>
  <c r="M49" i="1"/>
  <c r="I49" i="1"/>
  <c r="C47" i="2" s="1"/>
  <c r="K49" i="1"/>
  <c r="G49" i="1"/>
  <c r="E49" i="1"/>
  <c r="C49" i="1"/>
  <c r="B47" i="2" s="1"/>
  <c r="D10" i="2"/>
  <c r="D47" i="2" l="1"/>
</calcChain>
</file>

<file path=xl/sharedStrings.xml><?xml version="1.0" encoding="utf-8"?>
<sst xmlns="http://schemas.openxmlformats.org/spreadsheetml/2006/main" count="155" uniqueCount="116">
  <si>
    <t>Minnesota State Colleges and Universities</t>
  </si>
  <si>
    <t>Institution Name</t>
  </si>
  <si>
    <t>Instruction</t>
  </si>
  <si>
    <t>Research</t>
  </si>
  <si>
    <t>Public Service</t>
  </si>
  <si>
    <t>Academic Support</t>
  </si>
  <si>
    <t>Student Services</t>
  </si>
  <si>
    <t>Institution Support</t>
  </si>
  <si>
    <t>Physical Plant</t>
  </si>
  <si>
    <t>Total</t>
  </si>
  <si>
    <t>Alexandria TC</t>
  </si>
  <si>
    <t>Anoka TC</t>
  </si>
  <si>
    <t>Bemidji SU &amp; Northwest TC-Bemidji</t>
  </si>
  <si>
    <t xml:space="preserve">     Bemidji SU</t>
  </si>
  <si>
    <t xml:space="preserve">     Northwest TC-Bemidji</t>
  </si>
  <si>
    <t>Central Lakes College</t>
  </si>
  <si>
    <t>Century College</t>
  </si>
  <si>
    <t>Dakota County TC</t>
  </si>
  <si>
    <t>Fond du Lac Tribal &amp; CC</t>
  </si>
  <si>
    <t>Hennepin TC</t>
  </si>
  <si>
    <t>Inver Hills CC</t>
  </si>
  <si>
    <t>Lake Superior College</t>
  </si>
  <si>
    <t>Metropolitan SU</t>
  </si>
  <si>
    <t>Minneapolis College</t>
  </si>
  <si>
    <t>Minnesota SC-Southeast Technical</t>
  </si>
  <si>
    <t>Minnesota State College</t>
  </si>
  <si>
    <t>Minnesota SU Moorhead</t>
  </si>
  <si>
    <t>Minnesota SU, Mankato</t>
  </si>
  <si>
    <t>Minnesota West College</t>
  </si>
  <si>
    <t>MnSCU Systemwide/Office of the Chancellor</t>
  </si>
  <si>
    <t>Normandale CC</t>
  </si>
  <si>
    <t>North Hennepin CC</t>
  </si>
  <si>
    <t>Northeast Higher Education District</t>
  </si>
  <si>
    <t xml:space="preserve">     Hibbing College</t>
  </si>
  <si>
    <t xml:space="preserve">     Itasca CC</t>
  </si>
  <si>
    <t xml:space="preserve">     Mesabi Range College</t>
  </si>
  <si>
    <t xml:space="preserve">     Rainy River CC</t>
  </si>
  <si>
    <t xml:space="preserve">     Vermilion CC</t>
  </si>
  <si>
    <t>Northeast Service Unit</t>
  </si>
  <si>
    <t>Northland College</t>
  </si>
  <si>
    <t>Pine TC</t>
  </si>
  <si>
    <t>Ridgewater College</t>
  </si>
  <si>
    <t>Riverland College</t>
  </si>
  <si>
    <t>Rochester College</t>
  </si>
  <si>
    <t>Saint Paul College</t>
  </si>
  <si>
    <t>South Central College</t>
  </si>
  <si>
    <t>Southwest Minnesota SU</t>
  </si>
  <si>
    <t>St. Cloud SU</t>
  </si>
  <si>
    <t>St. Cloud TC</t>
  </si>
  <si>
    <t>Winona SU</t>
  </si>
  <si>
    <t>TOTAL</t>
  </si>
  <si>
    <t>MnSCU Finance Division</t>
  </si>
  <si>
    <t>Instruction as % of Total Expend</t>
  </si>
  <si>
    <t>Research as % of Total Expend</t>
  </si>
  <si>
    <t>Public Service as % of Total Expend</t>
  </si>
  <si>
    <t>Academic Support as % of Total Expend</t>
  </si>
  <si>
    <t>Student Services as % of Total Expend</t>
  </si>
  <si>
    <t>Institution Support as % of Total Expend</t>
  </si>
  <si>
    <t>Physical Plant as % of Total Expend</t>
  </si>
  <si>
    <t>MnSCU Funds 110, 120, 830; excludes transfers/cost subsidies &amp; fiscal/auxiliary activities; instruction includes both credit &amp; non credit</t>
  </si>
  <si>
    <t>and General Expenditures</t>
  </si>
  <si>
    <t xml:space="preserve"> Instruction as Percent of Total Expenditures</t>
  </si>
  <si>
    <t>Academic Support as Percent of Total Expenditures</t>
  </si>
  <si>
    <t>Instruction and Academic Support as Percent of Total Expenditures</t>
  </si>
  <si>
    <t>Alexandria Technical College</t>
  </si>
  <si>
    <t>Anoka-Ramsey Community College</t>
  </si>
  <si>
    <t>Anoka Technical College</t>
  </si>
  <si>
    <t>Bemidji State University &amp; Northwest Technical College-Bemidji</t>
  </si>
  <si>
    <t xml:space="preserve">   Bemidji State University</t>
  </si>
  <si>
    <t xml:space="preserve">   Northwest Technical College-Bemidji</t>
  </si>
  <si>
    <t>Dakota County Technical College</t>
  </si>
  <si>
    <t>Fond du Lac Tribal &amp; Community College</t>
  </si>
  <si>
    <t>Hennepin Technical College</t>
  </si>
  <si>
    <t>Inver Hills Community College</t>
  </si>
  <si>
    <t>Metropolitan State University</t>
  </si>
  <si>
    <t>Minneapolis Community &amp; Technical College</t>
  </si>
  <si>
    <t>Minnesota State College-Southeast Technical</t>
  </si>
  <si>
    <t>Minnesota State Community &amp; Technical College</t>
  </si>
  <si>
    <t>Minnesota State University Moorhead</t>
  </si>
  <si>
    <t>Minnesota State University, Mankato</t>
  </si>
  <si>
    <t>Minnesota West Community &amp; Technical College</t>
  </si>
  <si>
    <t>Normandale Community College</t>
  </si>
  <si>
    <t>North Hennepin Community College</t>
  </si>
  <si>
    <t xml:space="preserve">     Hibbing Community College</t>
  </si>
  <si>
    <t xml:space="preserve">     Itasca Community College</t>
  </si>
  <si>
    <t xml:space="preserve">     Mesabi Range Community &amp; Technical College</t>
  </si>
  <si>
    <t xml:space="preserve">     Rainy River Community College</t>
  </si>
  <si>
    <t xml:space="preserve">     Vermilion Community College</t>
  </si>
  <si>
    <t>Northland Community &amp; Technical College</t>
  </si>
  <si>
    <t>Pine Technical College</t>
  </si>
  <si>
    <t>Riverland Community College</t>
  </si>
  <si>
    <t>Rochester Community &amp; Technical College</t>
  </si>
  <si>
    <t>South Central Technical College</t>
  </si>
  <si>
    <t>Southwest Minnesota State University</t>
  </si>
  <si>
    <t>St. Cloud State University</t>
  </si>
  <si>
    <t>St. Cloud Technical College</t>
  </si>
  <si>
    <t>Winona State University</t>
  </si>
  <si>
    <t>SYSTEM TOTAL</t>
  </si>
  <si>
    <t>Itasca CC</t>
  </si>
  <si>
    <t>Vermilion CC</t>
  </si>
  <si>
    <t>Alexandria TCC</t>
  </si>
  <si>
    <t>Hibbing College</t>
  </si>
  <si>
    <t>Northwest TC-Bemidji</t>
  </si>
  <si>
    <t>Rainy River CC</t>
  </si>
  <si>
    <t>St. Cloud TCC</t>
  </si>
  <si>
    <t>Grand Total</t>
  </si>
  <si>
    <t xml:space="preserve">Anoka Ramsey CC </t>
  </si>
  <si>
    <t xml:space="preserve">Bemidji SU  </t>
  </si>
  <si>
    <t>Mesabi Range</t>
  </si>
  <si>
    <t>FY2015 General Fund Instruction and Academic Support Expenditures as a Percentage of Education and General Expenditures</t>
  </si>
  <si>
    <t>FY2015 General Fund Instruction and Academic Support Expenditures as a Percentage of Education</t>
  </si>
  <si>
    <t>March 2016</t>
  </si>
  <si>
    <t>FY2015 Library Expenses</t>
  </si>
  <si>
    <t>Anoak Ramsery CC-Anoka TC</t>
  </si>
  <si>
    <t xml:space="preserve">    Anoka Ramsey CC</t>
  </si>
  <si>
    <t xml:space="preserve">    Anoka 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</si>
</sst>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9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7" fillId="0" borderId="0"/>
    <xf numFmtId="0" fontId="6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38" fontId="3" fillId="0" borderId="0" xfId="0" applyNumberFormat="1" applyFont="1" applyFill="1"/>
    <xf numFmtId="38" fontId="4" fillId="0" borderId="0" xfId="0" applyNumberFormat="1" applyFont="1" applyFill="1"/>
    <xf numFmtId="38" fontId="3" fillId="0" borderId="0" xfId="0" applyNumberFormat="1" applyFont="1"/>
    <xf numFmtId="0" fontId="3" fillId="0" borderId="0" xfId="0" applyFont="1"/>
    <xf numFmtId="0" fontId="5" fillId="2" borderId="1" xfId="2" applyFont="1" applyFill="1" applyBorder="1" applyAlignment="1">
      <alignment horizontal="center" wrapText="1"/>
    </xf>
    <xf numFmtId="0" fontId="5" fillId="0" borderId="2" xfId="2" applyFont="1" applyFill="1" applyBorder="1" applyAlignment="1">
      <alignment horizontal="left" wrapText="1"/>
    </xf>
    <xf numFmtId="38" fontId="5" fillId="0" borderId="3" xfId="1" applyNumberFormat="1" applyFont="1" applyFill="1" applyBorder="1" applyAlignment="1">
      <alignment horizontal="right" wrapText="1"/>
    </xf>
    <xf numFmtId="38" fontId="5" fillId="0" borderId="3" xfId="1" applyNumberFormat="1" applyFont="1" applyFill="1" applyBorder="1"/>
    <xf numFmtId="38" fontId="5" fillId="0" borderId="3" xfId="2" applyNumberFormat="1" applyFont="1" applyFill="1" applyBorder="1" applyAlignment="1">
      <alignment horizontal="right" wrapText="1"/>
    </xf>
    <xf numFmtId="49" fontId="8" fillId="0" borderId="0" xfId="0" applyNumberFormat="1" applyFont="1"/>
    <xf numFmtId="9" fontId="5" fillId="0" borderId="3" xfId="1" applyNumberFormat="1" applyFont="1" applyFill="1" applyBorder="1" applyAlignment="1">
      <alignment horizontal="right" wrapText="1"/>
    </xf>
    <xf numFmtId="0" fontId="10" fillId="0" borderId="0" xfId="0" applyFont="1"/>
    <xf numFmtId="0" fontId="11" fillId="0" borderId="0" xfId="0" applyFont="1"/>
    <xf numFmtId="164" fontId="0" fillId="0" borderId="0" xfId="0" applyNumberFormat="1"/>
    <xf numFmtId="164" fontId="12" fillId="0" borderId="0" xfId="0" applyNumberFormat="1" applyFont="1"/>
    <xf numFmtId="0" fontId="13" fillId="2" borderId="1" xfId="2" applyFont="1" applyFill="1" applyBorder="1" applyAlignment="1">
      <alignment horizontal="center" wrapText="1"/>
    </xf>
    <xf numFmtId="164" fontId="14" fillId="0" borderId="1" xfId="0" applyNumberFormat="1" applyFont="1" applyBorder="1" applyAlignment="1">
      <alignment horizontal="center" wrapText="1"/>
    </xf>
    <xf numFmtId="0" fontId="13" fillId="2" borderId="4" xfId="2" applyFont="1" applyFill="1" applyBorder="1" applyAlignment="1">
      <alignment horizontal="center" wrapText="1"/>
    </xf>
    <xf numFmtId="164" fontId="14" fillId="0" borderId="4" xfId="0" applyNumberFormat="1" applyFont="1" applyBorder="1" applyAlignment="1">
      <alignment horizontal="center" wrapText="1"/>
    </xf>
    <xf numFmtId="164" fontId="14" fillId="0" borderId="0" xfId="0" applyNumberFormat="1" applyFont="1" applyBorder="1" applyAlignment="1">
      <alignment horizontal="center" wrapText="1"/>
    </xf>
    <xf numFmtId="0" fontId="5" fillId="0" borderId="1" xfId="2" applyFont="1" applyFill="1" applyBorder="1" applyAlignment="1">
      <alignment horizontal="left" wrapText="1"/>
    </xf>
    <xf numFmtId="164" fontId="0" fillId="0" borderId="1" xfId="3" applyNumberFormat="1" applyFont="1" applyBorder="1"/>
    <xf numFmtId="0" fontId="5" fillId="3" borderId="1" xfId="2" applyFont="1" applyFill="1" applyBorder="1" applyAlignment="1">
      <alignment horizontal="left" wrapText="1"/>
    </xf>
    <xf numFmtId="164" fontId="0" fillId="2" borderId="1" xfId="3" applyNumberFormat="1" applyFont="1" applyFill="1" applyBorder="1"/>
    <xf numFmtId="164" fontId="14" fillId="0" borderId="0" xfId="0" applyNumberFormat="1" applyFont="1"/>
    <xf numFmtId="0" fontId="14" fillId="0" borderId="0" xfId="0" applyFont="1"/>
    <xf numFmtId="0" fontId="3" fillId="0" borderId="0" xfId="0" applyFont="1" applyBorder="1"/>
    <xf numFmtId="38" fontId="3" fillId="0" borderId="0" xfId="0" applyNumberFormat="1" applyFont="1" applyFill="1" applyBorder="1"/>
    <xf numFmtId="9" fontId="5" fillId="0" borderId="0" xfId="1" applyNumberFormat="1" applyFont="1" applyFill="1" applyBorder="1" applyAlignment="1">
      <alignment horizontal="right" wrapText="1"/>
    </xf>
    <xf numFmtId="38" fontId="5" fillId="0" borderId="5" xfId="2" applyNumberFormat="1" applyFont="1" applyFill="1" applyBorder="1" applyAlignment="1">
      <alignment horizontal="center" wrapText="1"/>
    </xf>
    <xf numFmtId="164" fontId="5" fillId="2" borderId="5" xfId="2" applyNumberFormat="1" applyFont="1" applyFill="1" applyBorder="1" applyAlignment="1">
      <alignment horizontal="center" wrapText="1"/>
    </xf>
    <xf numFmtId="38" fontId="3" fillId="2" borderId="5" xfId="0" applyNumberFormat="1" applyFont="1" applyFill="1" applyBorder="1" applyAlignment="1">
      <alignment horizontal="center" wrapText="1"/>
    </xf>
    <xf numFmtId="3" fontId="3" fillId="0" borderId="3" xfId="0" applyNumberFormat="1" applyFont="1" applyBorder="1"/>
    <xf numFmtId="38" fontId="3" fillId="0" borderId="3" xfId="0" applyNumberFormat="1" applyFont="1" applyBorder="1"/>
    <xf numFmtId="38" fontId="3" fillId="2" borderId="3" xfId="0" applyNumberFormat="1" applyFont="1" applyFill="1" applyBorder="1" applyAlignment="1">
      <alignment horizontal="right" wrapText="1"/>
    </xf>
    <xf numFmtId="3" fontId="5" fillId="0" borderId="3" xfId="1" applyNumberFormat="1" applyFont="1" applyFill="1" applyBorder="1" applyAlignment="1">
      <alignment horizontal="right" wrapText="1"/>
    </xf>
    <xf numFmtId="3" fontId="5" fillId="0" borderId="3" xfId="2" applyNumberFormat="1" applyFont="1" applyFill="1" applyBorder="1" applyAlignment="1">
      <alignment horizontal="right" wrapText="1"/>
    </xf>
    <xf numFmtId="0" fontId="1" fillId="0" borderId="0" xfId="0" applyFont="1"/>
    <xf numFmtId="0" fontId="0" fillId="0" borderId="0" xfId="0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1" fillId="0" borderId="8" xfId="0" applyFont="1" applyBorder="1"/>
    <xf numFmtId="3" fontId="0" fillId="0" borderId="9" xfId="0" applyNumberFormat="1" applyBorder="1"/>
    <xf numFmtId="3" fontId="0" fillId="0" borderId="1" xfId="0" applyNumberFormat="1" applyBorder="1"/>
    <xf numFmtId="3" fontId="0" fillId="0" borderId="0" xfId="0" applyNumberFormat="1"/>
    <xf numFmtId="3" fontId="5" fillId="0" borderId="3" xfId="1" applyNumberFormat="1" applyFont="1" applyFill="1" applyBorder="1"/>
    <xf numFmtId="38" fontId="3" fillId="0" borderId="3" xfId="0" applyNumberFormat="1" applyFont="1" applyFill="1" applyBorder="1"/>
    <xf numFmtId="38" fontId="3" fillId="0" borderId="3" xfId="0" applyNumberFormat="1" applyFont="1" applyFill="1" applyBorder="1" applyAlignment="1">
      <alignment horizontal="right" wrapText="1"/>
    </xf>
    <xf numFmtId="0" fontId="3" fillId="0" borderId="0" xfId="0" applyFont="1" applyFill="1"/>
    <xf numFmtId="3" fontId="3" fillId="0" borderId="3" xfId="0" applyNumberFormat="1" applyFont="1" applyFill="1" applyBorder="1"/>
    <xf numFmtId="3" fontId="0" fillId="0" borderId="9" xfId="0" applyNumberFormat="1" applyFill="1" applyBorder="1"/>
    <xf numFmtId="3" fontId="0" fillId="0" borderId="10" xfId="0" applyNumberFormat="1" applyBorder="1"/>
    <xf numFmtId="0" fontId="3" fillId="0" borderId="0" xfId="0" applyFont="1" applyAlignment="1">
      <alignment wrapText="1"/>
    </xf>
    <xf numFmtId="0" fontId="5" fillId="0" borderId="11" xfId="2" applyFont="1" applyFill="1" applyBorder="1" applyAlignment="1">
      <alignment horizontal="left" wrapText="1"/>
    </xf>
  </cellXfs>
  <cellStyles count="4">
    <cellStyle name="Normal" xfId="0" builtinId="0"/>
    <cellStyle name="Normal_Master Expend Table" xfId="1"/>
    <cellStyle name="Normal_Sheet1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activeCell="A51" sqref="A51"/>
    </sheetView>
  </sheetViews>
  <sheetFormatPr defaultRowHeight="12.75" x14ac:dyDescent="0.2"/>
  <cols>
    <col min="1" max="1" width="48.85546875" style="5" customWidth="1"/>
    <col min="2" max="2" width="13.140625" style="15" customWidth="1"/>
    <col min="3" max="3" width="14.28515625" style="15" customWidth="1"/>
    <col min="4" max="4" width="16.42578125" style="15" customWidth="1"/>
  </cols>
  <sheetData>
    <row r="1" spans="1:4" ht="23.25" x14ac:dyDescent="0.35">
      <c r="A1" s="14" t="s">
        <v>0</v>
      </c>
      <c r="C1" s="16"/>
    </row>
    <row r="2" spans="1:4" x14ac:dyDescent="0.2">
      <c r="A2" s="39" t="s">
        <v>110</v>
      </c>
    </row>
    <row r="3" spans="1:4" x14ac:dyDescent="0.2">
      <c r="A3" s="13" t="s">
        <v>60</v>
      </c>
    </row>
    <row r="5" spans="1:4" ht="66" customHeight="1" x14ac:dyDescent="0.2">
      <c r="A5" s="17" t="s">
        <v>1</v>
      </c>
      <c r="B5" s="18" t="s">
        <v>61</v>
      </c>
      <c r="C5" s="18" t="s">
        <v>62</v>
      </c>
      <c r="D5" s="18" t="s">
        <v>63</v>
      </c>
    </row>
    <row r="6" spans="1:4" ht="12" customHeight="1" x14ac:dyDescent="0.2">
      <c r="A6" s="19"/>
      <c r="B6" s="20"/>
      <c r="C6" s="21"/>
      <c r="D6" s="21"/>
    </row>
    <row r="7" spans="1:4" ht="12" customHeight="1" x14ac:dyDescent="0.2">
      <c r="A7" s="22" t="s">
        <v>64</v>
      </c>
      <c r="B7" s="23">
        <f>Detail!C6</f>
        <v>0.54675999091727767</v>
      </c>
      <c r="C7" s="23">
        <f>Detail!I6</f>
        <v>0.10309003165832152</v>
      </c>
      <c r="D7" s="23">
        <f>+B7+C7</f>
        <v>0.64985002257559921</v>
      </c>
    </row>
    <row r="8" spans="1:4" ht="12" customHeight="1" x14ac:dyDescent="0.2">
      <c r="A8" s="22" t="s">
        <v>65</v>
      </c>
      <c r="B8" s="23">
        <f>Detail!C8</f>
        <v>0.49447400570047384</v>
      </c>
      <c r="C8" s="23">
        <f>Detail!I8</f>
        <v>0.16165395379418074</v>
      </c>
      <c r="D8" s="23">
        <f>+B8+C8</f>
        <v>0.65612795949465452</v>
      </c>
    </row>
    <row r="9" spans="1:4" ht="12" customHeight="1" x14ac:dyDescent="0.2">
      <c r="A9" s="22" t="s">
        <v>66</v>
      </c>
      <c r="B9" s="23">
        <f>Detail!C9</f>
        <v>0.49961288997473774</v>
      </c>
      <c r="C9" s="23">
        <f>Detail!I9</f>
        <v>0.14849918557564609</v>
      </c>
      <c r="D9" s="23">
        <f t="shared" ref="D9:D45" si="0">+B9+C9</f>
        <v>0.64811207555038386</v>
      </c>
    </row>
    <row r="10" spans="1:4" ht="12" customHeight="1" x14ac:dyDescent="0.2">
      <c r="A10" s="24" t="s">
        <v>67</v>
      </c>
      <c r="B10" s="23">
        <f>Detail!C10</f>
        <v>0.40877118299567627</v>
      </c>
      <c r="C10" s="23">
        <f>Detail!I10</f>
        <v>0.14304887593131244</v>
      </c>
      <c r="D10" s="25">
        <f t="shared" si="0"/>
        <v>0.55182005892698871</v>
      </c>
    </row>
    <row r="11" spans="1:4" ht="12" customHeight="1" x14ac:dyDescent="0.2">
      <c r="A11" s="24" t="s">
        <v>68</v>
      </c>
      <c r="B11" s="23">
        <f>Detail!C11</f>
        <v>0.39142119544288601</v>
      </c>
      <c r="C11" s="23">
        <f>Detail!I11</f>
        <v>0.15129322610323503</v>
      </c>
      <c r="D11" s="25">
        <f t="shared" si="0"/>
        <v>0.54271442154612104</v>
      </c>
    </row>
    <row r="12" spans="1:4" ht="12" customHeight="1" x14ac:dyDescent="0.2">
      <c r="A12" s="24" t="s">
        <v>69</v>
      </c>
      <c r="B12" s="23">
        <f>Detail!C12</f>
        <v>0.50746577865254539</v>
      </c>
      <c r="C12" s="23">
        <f>Detail!I12</f>
        <v>9.6151274178239016E-2</v>
      </c>
      <c r="D12" s="25">
        <f t="shared" si="0"/>
        <v>0.60361705283078437</v>
      </c>
    </row>
    <row r="13" spans="1:4" ht="12" customHeight="1" x14ac:dyDescent="0.2">
      <c r="A13" s="24" t="s">
        <v>15</v>
      </c>
      <c r="B13" s="23">
        <f>Detail!C13</f>
        <v>0.46373989413854583</v>
      </c>
      <c r="C13" s="23">
        <f>Detail!I13</f>
        <v>0.15311062729223804</v>
      </c>
      <c r="D13" s="25">
        <f t="shared" si="0"/>
        <v>0.61685052143078389</v>
      </c>
    </row>
    <row r="14" spans="1:4" ht="12" customHeight="1" x14ac:dyDescent="0.2">
      <c r="A14" s="24" t="s">
        <v>16</v>
      </c>
      <c r="B14" s="23">
        <f>Detail!C14</f>
        <v>0.50417658749110494</v>
      </c>
      <c r="C14" s="23">
        <f>Detail!I14</f>
        <v>0.12704775143472724</v>
      </c>
      <c r="D14" s="25">
        <f t="shared" si="0"/>
        <v>0.63122433892583218</v>
      </c>
    </row>
    <row r="15" spans="1:4" ht="12" customHeight="1" x14ac:dyDescent="0.2">
      <c r="A15" s="24" t="s">
        <v>70</v>
      </c>
      <c r="B15" s="23">
        <f>Detail!C15</f>
        <v>0.51926846713479535</v>
      </c>
      <c r="C15" s="23">
        <f>Detail!I15</f>
        <v>0.1319021478779451</v>
      </c>
      <c r="D15" s="25">
        <f t="shared" si="0"/>
        <v>0.65117061501274043</v>
      </c>
    </row>
    <row r="16" spans="1:4" ht="12" customHeight="1" x14ac:dyDescent="0.2">
      <c r="A16" s="24" t="s">
        <v>71</v>
      </c>
      <c r="B16" s="23">
        <f>Detail!C16</f>
        <v>0.4508055843186195</v>
      </c>
      <c r="C16" s="23">
        <f>Detail!I16</f>
        <v>0.15802872666820245</v>
      </c>
      <c r="D16" s="25">
        <f t="shared" si="0"/>
        <v>0.60883431098682195</v>
      </c>
    </row>
    <row r="17" spans="1:4" ht="12" customHeight="1" x14ac:dyDescent="0.2">
      <c r="A17" s="24" t="s">
        <v>72</v>
      </c>
      <c r="B17" s="23">
        <f>Detail!C17</f>
        <v>0.49749816830163618</v>
      </c>
      <c r="C17" s="23">
        <f>Detail!I17</f>
        <v>0.14097990843733715</v>
      </c>
      <c r="D17" s="25">
        <f t="shared" si="0"/>
        <v>0.63847807673897328</v>
      </c>
    </row>
    <row r="18" spans="1:4" ht="12" customHeight="1" x14ac:dyDescent="0.2">
      <c r="A18" s="24" t="s">
        <v>73</v>
      </c>
      <c r="B18" s="23">
        <f>Detail!C18</f>
        <v>0.4585497614447584</v>
      </c>
      <c r="C18" s="23">
        <f>Detail!I18</f>
        <v>0.17475287739697873</v>
      </c>
      <c r="D18" s="25">
        <f t="shared" si="0"/>
        <v>0.6333026388417371</v>
      </c>
    </row>
    <row r="19" spans="1:4" ht="12" customHeight="1" x14ac:dyDescent="0.2">
      <c r="A19" s="24" t="s">
        <v>21</v>
      </c>
      <c r="B19" s="23">
        <f>Detail!C19</f>
        <v>0.57474200308953882</v>
      </c>
      <c r="C19" s="23">
        <f>Detail!I19</f>
        <v>8.5889912444829561E-2</v>
      </c>
      <c r="D19" s="25">
        <f t="shared" si="0"/>
        <v>0.6606319155343684</v>
      </c>
    </row>
    <row r="20" spans="1:4" ht="12" customHeight="1" x14ac:dyDescent="0.2">
      <c r="A20" s="24" t="s">
        <v>74</v>
      </c>
      <c r="B20" s="23">
        <f>Detail!C20</f>
        <v>0.35584047910017319</v>
      </c>
      <c r="C20" s="23">
        <f>Detail!I20</f>
        <v>0.26863116475326804</v>
      </c>
      <c r="D20" s="25">
        <f t="shared" si="0"/>
        <v>0.62447164385344123</v>
      </c>
    </row>
    <row r="21" spans="1:4" ht="12" customHeight="1" x14ac:dyDescent="0.2">
      <c r="A21" s="24" t="s">
        <v>75</v>
      </c>
      <c r="B21" s="23">
        <f>Detail!C21</f>
        <v>0.49585347700395743</v>
      </c>
      <c r="C21" s="23">
        <f>Detail!I21</f>
        <v>0.15781617428042277</v>
      </c>
      <c r="D21" s="25">
        <f t="shared" si="0"/>
        <v>0.65366965128438026</v>
      </c>
    </row>
    <row r="22" spans="1:4" ht="12" customHeight="1" x14ac:dyDescent="0.2">
      <c r="A22" s="24" t="s">
        <v>76</v>
      </c>
      <c r="B22" s="23">
        <f>Detail!C22</f>
        <v>0.52784477159911536</v>
      </c>
      <c r="C22" s="23">
        <f>Detail!I22</f>
        <v>0.12263397773998844</v>
      </c>
      <c r="D22" s="25">
        <f t="shared" si="0"/>
        <v>0.65047874933910377</v>
      </c>
    </row>
    <row r="23" spans="1:4" ht="12" customHeight="1" x14ac:dyDescent="0.2">
      <c r="A23" s="24" t="s">
        <v>77</v>
      </c>
      <c r="B23" s="23">
        <f>Detail!C23</f>
        <v>0.49585347700395743</v>
      </c>
      <c r="C23" s="23">
        <f>Detail!I23</f>
        <v>0.15781617428042277</v>
      </c>
      <c r="D23" s="25">
        <f t="shared" si="0"/>
        <v>0.65366965128438026</v>
      </c>
    </row>
    <row r="24" spans="1:4" ht="12" customHeight="1" x14ac:dyDescent="0.2">
      <c r="A24" s="24" t="s">
        <v>78</v>
      </c>
      <c r="B24" s="23">
        <f>Detail!C24</f>
        <v>0.43984601801138939</v>
      </c>
      <c r="C24" s="23">
        <f>Detail!I24</f>
        <v>0.17965553992827982</v>
      </c>
      <c r="D24" s="25">
        <f t="shared" si="0"/>
        <v>0.61950155793966921</v>
      </c>
    </row>
    <row r="25" spans="1:4" ht="12" customHeight="1" x14ac:dyDescent="0.2">
      <c r="A25" s="24" t="s">
        <v>79</v>
      </c>
      <c r="B25" s="23">
        <f>Detail!C25</f>
        <v>0.48920259475451344</v>
      </c>
      <c r="C25" s="23">
        <f>Detail!I25</f>
        <v>0.1738842403031346</v>
      </c>
      <c r="D25" s="25">
        <f t="shared" si="0"/>
        <v>0.66308683505764798</v>
      </c>
    </row>
    <row r="26" spans="1:4" ht="12" customHeight="1" x14ac:dyDescent="0.2">
      <c r="A26" s="24" t="s">
        <v>80</v>
      </c>
      <c r="B26" s="23">
        <f>Detail!C26</f>
        <v>0.49893185878670643</v>
      </c>
      <c r="C26" s="23">
        <f>Detail!I26</f>
        <v>0.1061563302831125</v>
      </c>
      <c r="D26" s="25">
        <f t="shared" si="0"/>
        <v>0.60508818906981898</v>
      </c>
    </row>
    <row r="27" spans="1:4" ht="12" customHeight="1" x14ac:dyDescent="0.2">
      <c r="A27" s="24" t="s">
        <v>81</v>
      </c>
      <c r="B27" s="25">
        <f>Detail!C28</f>
        <v>0.5025286248847034</v>
      </c>
      <c r="C27" s="23">
        <f>Detail!I28</f>
        <v>0.17173909118402109</v>
      </c>
      <c r="D27" s="25">
        <f t="shared" si="0"/>
        <v>0.67426771606872449</v>
      </c>
    </row>
    <row r="28" spans="1:4" ht="12" customHeight="1" x14ac:dyDescent="0.2">
      <c r="A28" s="24" t="s">
        <v>82</v>
      </c>
      <c r="B28" s="25">
        <f>Detail!C29</f>
        <v>0.45254089727497965</v>
      </c>
      <c r="C28" s="23">
        <f>Detail!I29</f>
        <v>0.18482657106163292</v>
      </c>
      <c r="D28" s="25">
        <f t="shared" si="0"/>
        <v>0.63736746833661262</v>
      </c>
    </row>
    <row r="29" spans="1:4" ht="12" customHeight="1" x14ac:dyDescent="0.2">
      <c r="A29" s="24" t="s">
        <v>32</v>
      </c>
      <c r="B29" s="25">
        <f>Detail!C30</f>
        <v>0.47004857170987607</v>
      </c>
      <c r="C29" s="23">
        <f>Detail!I30</f>
        <v>9.1080400170667986E-2</v>
      </c>
      <c r="D29" s="25">
        <f t="shared" si="0"/>
        <v>0.56112897188054411</v>
      </c>
    </row>
    <row r="30" spans="1:4" ht="12" customHeight="1" x14ac:dyDescent="0.2">
      <c r="A30" s="24" t="s">
        <v>83</v>
      </c>
      <c r="B30" s="25">
        <f>Detail!C31</f>
        <v>0.53236189828709757</v>
      </c>
      <c r="C30" s="23">
        <f>Detail!I31</f>
        <v>6.4144158284841851E-2</v>
      </c>
      <c r="D30" s="25">
        <f>+B30+C30</f>
        <v>0.59650605657193945</v>
      </c>
    </row>
    <row r="31" spans="1:4" ht="12" customHeight="1" x14ac:dyDescent="0.2">
      <c r="A31" s="24" t="s">
        <v>84</v>
      </c>
      <c r="B31" s="25">
        <f>Detail!C32</f>
        <v>0.48467247565353216</v>
      </c>
      <c r="C31" s="23">
        <f>Detail!I32</f>
        <v>0.10062355609867651</v>
      </c>
      <c r="D31" s="25">
        <f t="shared" si="0"/>
        <v>0.58529603175220868</v>
      </c>
    </row>
    <row r="32" spans="1:4" ht="12" customHeight="1" x14ac:dyDescent="0.2">
      <c r="A32" s="24" t="s">
        <v>85</v>
      </c>
      <c r="B32" s="25">
        <f>Detail!C33</f>
        <v>0.46955219043386537</v>
      </c>
      <c r="C32" s="23">
        <f>Detail!I33</f>
        <v>9.9433476192867742E-2</v>
      </c>
      <c r="D32" s="25">
        <f t="shared" si="0"/>
        <v>0.56898566662673311</v>
      </c>
    </row>
    <row r="33" spans="1:4" ht="12" customHeight="1" x14ac:dyDescent="0.2">
      <c r="A33" s="24" t="s">
        <v>86</v>
      </c>
      <c r="B33" s="25">
        <f>Detail!C34</f>
        <v>0.29658782935092309</v>
      </c>
      <c r="C33" s="23">
        <f>Detail!I34</f>
        <v>0.10155911697365706</v>
      </c>
      <c r="D33" s="25">
        <f t="shared" si="0"/>
        <v>0.39814694632458014</v>
      </c>
    </row>
    <row r="34" spans="1:4" ht="12" customHeight="1" x14ac:dyDescent="0.2">
      <c r="A34" s="24" t="s">
        <v>87</v>
      </c>
      <c r="B34" s="25">
        <f>Detail!C35</f>
        <v>0.38751505718250617</v>
      </c>
      <c r="C34" s="23">
        <f>Detail!I35</f>
        <v>0.12152075107832266</v>
      </c>
      <c r="D34" s="25">
        <f t="shared" si="0"/>
        <v>0.50903580826082884</v>
      </c>
    </row>
    <row r="35" spans="1:4" ht="12" customHeight="1" x14ac:dyDescent="0.2">
      <c r="A35" s="24" t="s">
        <v>88</v>
      </c>
      <c r="B35" s="25">
        <f>Detail!C37</f>
        <v>0.49812190047424187</v>
      </c>
      <c r="C35" s="23">
        <f>Detail!I37</f>
        <v>0.13946618875627625</v>
      </c>
      <c r="D35" s="25">
        <f t="shared" si="0"/>
        <v>0.63758808923051813</v>
      </c>
    </row>
    <row r="36" spans="1:4" ht="12" customHeight="1" x14ac:dyDescent="0.2">
      <c r="A36" s="24" t="s">
        <v>89</v>
      </c>
      <c r="B36" s="25">
        <f>Detail!C38</f>
        <v>0.46184172528225048</v>
      </c>
      <c r="C36" s="23">
        <f>Detail!I38</f>
        <v>0.14503812957699844</v>
      </c>
      <c r="D36" s="25">
        <f t="shared" si="0"/>
        <v>0.60687985485924889</v>
      </c>
    </row>
    <row r="37" spans="1:4" ht="12" customHeight="1" x14ac:dyDescent="0.2">
      <c r="A37" s="24" t="s">
        <v>41</v>
      </c>
      <c r="B37" s="25">
        <f>Detail!C39</f>
        <v>0.57931364789579354</v>
      </c>
      <c r="C37" s="23">
        <f>Detail!I39</f>
        <v>0.10152799457077528</v>
      </c>
      <c r="D37" s="25">
        <f t="shared" si="0"/>
        <v>0.68084164246656886</v>
      </c>
    </row>
    <row r="38" spans="1:4" ht="12" customHeight="1" x14ac:dyDescent="0.2">
      <c r="A38" s="24" t="s">
        <v>90</v>
      </c>
      <c r="B38" s="25">
        <f>Detail!C40</f>
        <v>0.48612526549750412</v>
      </c>
      <c r="C38" s="23">
        <f>Detail!I40</f>
        <v>0.1390210186325557</v>
      </c>
      <c r="D38" s="25">
        <f t="shared" si="0"/>
        <v>0.62514628413005979</v>
      </c>
    </row>
    <row r="39" spans="1:4" ht="12" customHeight="1" x14ac:dyDescent="0.2">
      <c r="A39" s="24" t="s">
        <v>91</v>
      </c>
      <c r="B39" s="25">
        <f>Detail!C41</f>
        <v>0.49108684790954887</v>
      </c>
      <c r="C39" s="23">
        <f>Detail!I41</f>
        <v>0.16025007716952974</v>
      </c>
      <c r="D39" s="25">
        <f t="shared" si="0"/>
        <v>0.65133692507907859</v>
      </c>
    </row>
    <row r="40" spans="1:4" ht="12" customHeight="1" x14ac:dyDescent="0.2">
      <c r="A40" s="24" t="s">
        <v>44</v>
      </c>
      <c r="B40" s="25">
        <f>Detail!C42</f>
        <v>0.52758074975144864</v>
      </c>
      <c r="C40" s="23">
        <f>Detail!I42</f>
        <v>9.987331431178316E-2</v>
      </c>
      <c r="D40" s="25">
        <f t="shared" si="0"/>
        <v>0.62745406406323179</v>
      </c>
    </row>
    <row r="41" spans="1:4" ht="12" customHeight="1" x14ac:dyDescent="0.2">
      <c r="A41" s="24" t="s">
        <v>92</v>
      </c>
      <c r="B41" s="25">
        <f>Detail!C43</f>
        <v>0.5497147514732601</v>
      </c>
      <c r="C41" s="23">
        <f>Detail!I43</f>
        <v>0.11723373253089947</v>
      </c>
      <c r="D41" s="25">
        <f t="shared" si="0"/>
        <v>0.66694848400415951</v>
      </c>
    </row>
    <row r="42" spans="1:4" ht="12" customHeight="1" x14ac:dyDescent="0.2">
      <c r="A42" s="24" t="s">
        <v>93</v>
      </c>
      <c r="B42" s="25">
        <f>Detail!C44</f>
        <v>0.40464233452875187</v>
      </c>
      <c r="C42" s="23">
        <f>Detail!I44</f>
        <v>0.13884894108519999</v>
      </c>
      <c r="D42" s="25">
        <f t="shared" si="0"/>
        <v>0.54349127561395183</v>
      </c>
    </row>
    <row r="43" spans="1:4" ht="12" customHeight="1" x14ac:dyDescent="0.2">
      <c r="A43" s="24" t="s">
        <v>94</v>
      </c>
      <c r="B43" s="25">
        <f>Detail!C45</f>
        <v>0.4940711495697791</v>
      </c>
      <c r="C43" s="23">
        <f>Detail!I45</f>
        <v>0.1390106377341255</v>
      </c>
      <c r="D43" s="25">
        <f t="shared" si="0"/>
        <v>0.63308178730390463</v>
      </c>
    </row>
    <row r="44" spans="1:4" ht="12" customHeight="1" x14ac:dyDescent="0.2">
      <c r="A44" s="24" t="s">
        <v>95</v>
      </c>
      <c r="B44" s="25">
        <f>Detail!C46</f>
        <v>0.56987675196213683</v>
      </c>
      <c r="C44" s="23">
        <f>Detail!I46</f>
        <v>9.5085381891590076E-2</v>
      </c>
      <c r="D44" s="25">
        <f t="shared" si="0"/>
        <v>0.66496213385372693</v>
      </c>
    </row>
    <row r="45" spans="1:4" ht="12" customHeight="1" x14ac:dyDescent="0.2">
      <c r="A45" s="24" t="s">
        <v>96</v>
      </c>
      <c r="B45" s="25">
        <f>Detail!C47</f>
        <v>0.50141397209504157</v>
      </c>
      <c r="C45" s="23">
        <f>Detail!I47</f>
        <v>0.14919954821368725</v>
      </c>
      <c r="D45" s="25">
        <f t="shared" si="0"/>
        <v>0.65061352030872888</v>
      </c>
    </row>
    <row r="47" spans="1:4" s="27" customFormat="1" x14ac:dyDescent="0.2">
      <c r="A47" s="1" t="s">
        <v>97</v>
      </c>
      <c r="B47" s="26">
        <f>Detail!C49</f>
        <v>0.47855512547389978</v>
      </c>
      <c r="C47" s="26">
        <f>Detail!I49</f>
        <v>0.15007220185517153</v>
      </c>
      <c r="D47" s="26">
        <f>B47+C47</f>
        <v>0.62862732732907134</v>
      </c>
    </row>
    <row r="49" spans="1:1" x14ac:dyDescent="0.2">
      <c r="A49" s="11" t="s">
        <v>51</v>
      </c>
    </row>
    <row r="50" spans="1:1" x14ac:dyDescent="0.2">
      <c r="A50" s="11" t="s">
        <v>111</v>
      </c>
    </row>
  </sheetData>
  <phoneticPr fontId="9" type="noConversion"/>
  <pageMargins left="0.25" right="0.25" top="1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zoomScaleNormal="100" workbookViewId="0">
      <pane xSplit="6" ySplit="18" topLeftCell="H19" activePane="bottomRight" state="frozen"/>
      <selection pane="topRight" activeCell="G1" sqref="G1"/>
      <selection pane="bottomLeft" activeCell="A18" sqref="A18"/>
      <selection pane="bottomRight" activeCell="K6" sqref="K6"/>
    </sheetView>
  </sheetViews>
  <sheetFormatPr defaultRowHeight="12" x14ac:dyDescent="0.2"/>
  <cols>
    <col min="1" max="1" width="34.140625" style="5" customWidth="1"/>
    <col min="2" max="2" width="12.28515625" style="2" bestFit="1" customWidth="1"/>
    <col min="3" max="3" width="10.140625" style="2" customWidth="1"/>
    <col min="4" max="4" width="11.85546875" style="2" bestFit="1" customWidth="1"/>
    <col min="5" max="5" width="10.140625" style="2" customWidth="1"/>
    <col min="6" max="7" width="10.5703125" style="2" customWidth="1"/>
    <col min="8" max="8" width="12.85546875" style="2" bestFit="1" customWidth="1"/>
    <col min="9" max="9" width="11.5703125" style="2" customWidth="1"/>
    <col min="10" max="10" width="12.85546875" style="2" bestFit="1" customWidth="1"/>
    <col min="11" max="11" width="11.140625" style="2" customWidth="1"/>
    <col min="12" max="12" width="12.85546875" style="2" bestFit="1" customWidth="1"/>
    <col min="13" max="13" width="12" style="2" customWidth="1"/>
    <col min="14" max="14" width="12.85546875" style="2" bestFit="1" customWidth="1"/>
    <col min="15" max="15" width="10.85546875" style="2" customWidth="1"/>
    <col min="16" max="16" width="12.85546875" style="4" bestFit="1" customWidth="1"/>
    <col min="17" max="16384" width="9.140625" style="5"/>
  </cols>
  <sheetData>
    <row r="1" spans="1:16" ht="15" customHeight="1" x14ac:dyDescent="0.3">
      <c r="A1" s="1" t="s">
        <v>0</v>
      </c>
      <c r="J1" s="3"/>
      <c r="K1" s="3"/>
    </row>
    <row r="2" spans="1:16" ht="12.75" x14ac:dyDescent="0.2">
      <c r="A2" s="39" t="s">
        <v>109</v>
      </c>
    </row>
    <row r="3" spans="1:16" ht="15" customHeight="1" x14ac:dyDescent="0.2">
      <c r="A3" s="57" t="s">
        <v>59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5" spans="1:16" ht="46.5" customHeight="1" x14ac:dyDescent="0.2">
      <c r="A5" s="6" t="s">
        <v>1</v>
      </c>
      <c r="B5" s="31" t="s">
        <v>2</v>
      </c>
      <c r="C5" s="32" t="s">
        <v>52</v>
      </c>
      <c r="D5" s="31" t="s">
        <v>3</v>
      </c>
      <c r="E5" s="32" t="s">
        <v>53</v>
      </c>
      <c r="F5" s="31" t="s">
        <v>4</v>
      </c>
      <c r="G5" s="32" t="s">
        <v>54</v>
      </c>
      <c r="H5" s="31" t="s">
        <v>5</v>
      </c>
      <c r="I5" s="32" t="s">
        <v>55</v>
      </c>
      <c r="J5" s="31" t="s">
        <v>6</v>
      </c>
      <c r="K5" s="32" t="s">
        <v>56</v>
      </c>
      <c r="L5" s="31" t="s">
        <v>7</v>
      </c>
      <c r="M5" s="32" t="s">
        <v>57</v>
      </c>
      <c r="N5" s="31" t="s">
        <v>8</v>
      </c>
      <c r="O5" s="32" t="s">
        <v>58</v>
      </c>
      <c r="P5" s="33" t="s">
        <v>9</v>
      </c>
    </row>
    <row r="6" spans="1:16" ht="12" customHeight="1" x14ac:dyDescent="0.2">
      <c r="A6" s="7" t="s">
        <v>10</v>
      </c>
      <c r="B6" s="34">
        <v>11532672.460000001</v>
      </c>
      <c r="C6" s="12">
        <f>B6/P6</f>
        <v>0.54675999091727767</v>
      </c>
      <c r="D6" s="35">
        <v>82332.38</v>
      </c>
      <c r="E6" s="12">
        <f>D6/P6</f>
        <v>3.9033495052540369E-3</v>
      </c>
      <c r="F6" s="35">
        <v>38916.93</v>
      </c>
      <c r="G6" s="12">
        <f>F6/P6</f>
        <v>1.8450381181924532E-3</v>
      </c>
      <c r="H6" s="35">
        <v>2174452.39</v>
      </c>
      <c r="I6" s="12">
        <f>H6/$P$6</f>
        <v>0.10309003165832152</v>
      </c>
      <c r="J6" s="35">
        <v>1854002.55</v>
      </c>
      <c r="K6" s="12">
        <f>J6/P6</f>
        <v>8.7897616178254812E-2</v>
      </c>
      <c r="L6" s="35">
        <v>3064423.11</v>
      </c>
      <c r="M6" s="12">
        <f>L6/P6</f>
        <v>0.14528323401203191</v>
      </c>
      <c r="N6" s="35">
        <v>2345951.39</v>
      </c>
      <c r="O6" s="12">
        <f>N6/P6</f>
        <v>0.11122073961066739</v>
      </c>
      <c r="P6" s="36">
        <f>B6+D6+F6+H6+J6+L6+N6</f>
        <v>21092751.210000005</v>
      </c>
    </row>
    <row r="7" spans="1:16" ht="12" customHeight="1" x14ac:dyDescent="0.2">
      <c r="A7" s="58" t="s">
        <v>113</v>
      </c>
      <c r="B7" s="34">
        <f>SUM(B8:B9)</f>
        <v>29021110.100000001</v>
      </c>
      <c r="C7" s="12">
        <f>B7/P7</f>
        <v>0.49581826249688232</v>
      </c>
      <c r="D7" s="34">
        <f>SUM(D8:D9)</f>
        <v>0</v>
      </c>
      <c r="E7" s="12">
        <f>D7/P7</f>
        <v>0</v>
      </c>
      <c r="F7" s="34">
        <f>SUM(F8:F9)</f>
        <v>19498.07</v>
      </c>
      <c r="G7" s="12">
        <f>F7/P7</f>
        <v>3.3311955180662046E-4</v>
      </c>
      <c r="H7" s="34">
        <f>SUM(H8:H9)</f>
        <v>9260475.370000001</v>
      </c>
      <c r="I7" s="12">
        <f>H7/$P$6</f>
        <v>0.43903591702203548</v>
      </c>
      <c r="J7" s="34">
        <f>SUM(J8:J9)</f>
        <v>5320166.17</v>
      </c>
      <c r="K7" s="12">
        <f>J7/P7</f>
        <v>9.089368178938452E-2</v>
      </c>
      <c r="L7" s="34">
        <f>SUM(L8:L9)</f>
        <v>9232286.3000000007</v>
      </c>
      <c r="M7" s="12">
        <f>L7/P7</f>
        <v>0.15773125619132575</v>
      </c>
      <c r="N7" s="34">
        <f>SUM(N8:N9)</f>
        <v>5678213.0099999998</v>
      </c>
      <c r="O7" s="12">
        <f>N7/P7</f>
        <v>9.7010820709625176E-2</v>
      </c>
      <c r="P7" s="34">
        <f>SUM(P8:P9)</f>
        <v>58531749.020000011</v>
      </c>
    </row>
    <row r="8" spans="1:16" ht="12" customHeight="1" x14ac:dyDescent="0.2">
      <c r="A8" s="7" t="s">
        <v>114</v>
      </c>
      <c r="B8" s="34">
        <v>21371513.390000001</v>
      </c>
      <c r="C8" s="12">
        <f t="shared" ref="C8:C49" si="0">B8/P8</f>
        <v>0.49447400570047384</v>
      </c>
      <c r="D8" s="35"/>
      <c r="E8" s="12">
        <f t="shared" ref="E8:E49" si="1">D8/P8</f>
        <v>0</v>
      </c>
      <c r="F8" s="35">
        <v>19498.07</v>
      </c>
      <c r="G8" s="12">
        <f t="shared" ref="G8:G49" si="2">F8/P8</f>
        <v>4.5112803199232103E-4</v>
      </c>
      <c r="H8" s="35">
        <v>6986797.2800000003</v>
      </c>
      <c r="I8" s="12">
        <f>H8/$P8</f>
        <v>0.16165395379418074</v>
      </c>
      <c r="J8" s="35">
        <v>4133137.59</v>
      </c>
      <c r="K8" s="12">
        <f t="shared" ref="K8:K49" si="3">J8/P8</f>
        <v>9.5628655909543087E-2</v>
      </c>
      <c r="L8" s="35">
        <v>6464668.2599999998</v>
      </c>
      <c r="M8" s="12">
        <f t="shared" ref="M8:M49" si="4">L8/P8</f>
        <v>0.14957342288836908</v>
      </c>
      <c r="N8" s="35">
        <v>4245086.8899999997</v>
      </c>
      <c r="O8" s="12">
        <f t="shared" ref="O8:O49" si="5">N8/P8</f>
        <v>9.8218833675440834E-2</v>
      </c>
      <c r="P8" s="36">
        <f t="shared" ref="P8:P47" si="6">B8+D8+F8+H8+J8+L8+N8</f>
        <v>43220701.480000004</v>
      </c>
    </row>
    <row r="9" spans="1:16" ht="12" customHeight="1" x14ac:dyDescent="0.2">
      <c r="A9" s="7" t="s">
        <v>115</v>
      </c>
      <c r="B9" s="34">
        <v>7649596.71</v>
      </c>
      <c r="C9" s="12">
        <f t="shared" si="0"/>
        <v>0.49961288997473774</v>
      </c>
      <c r="D9" s="9"/>
      <c r="E9" s="12">
        <f t="shared" si="1"/>
        <v>0</v>
      </c>
      <c r="F9" s="8"/>
      <c r="G9" s="12">
        <f t="shared" si="2"/>
        <v>0</v>
      </c>
      <c r="H9" s="35">
        <v>2273678.09</v>
      </c>
      <c r="I9" s="12">
        <f>H9/$P9</f>
        <v>0.14849918557564609</v>
      </c>
      <c r="J9" s="35">
        <v>1187028.58</v>
      </c>
      <c r="K9" s="12">
        <f t="shared" si="3"/>
        <v>7.752758763885334E-2</v>
      </c>
      <c r="L9" s="35">
        <v>2767618.04</v>
      </c>
      <c r="M9" s="12">
        <f t="shared" si="4"/>
        <v>0.18075954847436909</v>
      </c>
      <c r="N9" s="35">
        <v>1433126.12</v>
      </c>
      <c r="O9" s="12">
        <f t="shared" si="5"/>
        <v>9.3600788336393598E-2</v>
      </c>
      <c r="P9" s="36">
        <f t="shared" si="6"/>
        <v>15311047.540000003</v>
      </c>
    </row>
    <row r="10" spans="1:16" ht="12" customHeight="1" x14ac:dyDescent="0.2">
      <c r="A10" s="7" t="s">
        <v>12</v>
      </c>
      <c r="B10" s="37">
        <f>SUM(B11:B12)</f>
        <v>25913632.600000001</v>
      </c>
      <c r="C10" s="12">
        <f t="shared" si="0"/>
        <v>0.40877118299567627</v>
      </c>
      <c r="D10" s="37">
        <f>SUM(D11:D12)</f>
        <v>218119.42</v>
      </c>
      <c r="E10" s="12">
        <f t="shared" si="1"/>
        <v>3.4406960507625153E-3</v>
      </c>
      <c r="F10" s="37">
        <f>SUM(F11:F12)</f>
        <v>90592.72</v>
      </c>
      <c r="G10" s="12">
        <f t="shared" si="2"/>
        <v>1.4290429248887343E-3</v>
      </c>
      <c r="H10" s="37">
        <f>SUM(H11:H12)</f>
        <v>9068437.7200000007</v>
      </c>
      <c r="I10" s="12">
        <f t="shared" ref="I10:I49" si="7">H10/$P10</f>
        <v>0.14304887593131244</v>
      </c>
      <c r="J10" s="37">
        <f>SUM(J11:J12)</f>
        <v>10350895.42</v>
      </c>
      <c r="K10" s="12">
        <f t="shared" si="3"/>
        <v>0.16327883593973339</v>
      </c>
      <c r="L10" s="37">
        <f>SUM(L11:L12)</f>
        <v>10838274.41</v>
      </c>
      <c r="M10" s="12">
        <f t="shared" si="4"/>
        <v>0.17096693159906362</v>
      </c>
      <c r="N10" s="37">
        <f>SUM(N11:N12)</f>
        <v>6914028.6900000004</v>
      </c>
      <c r="O10" s="12">
        <f t="shared" si="5"/>
        <v>0.10906443455856304</v>
      </c>
      <c r="P10" s="36">
        <f t="shared" si="6"/>
        <v>63393980.980000004</v>
      </c>
    </row>
    <row r="11" spans="1:16" ht="12" customHeight="1" x14ac:dyDescent="0.2">
      <c r="A11" s="7" t="s">
        <v>13</v>
      </c>
      <c r="B11" s="34">
        <v>21103809.760000002</v>
      </c>
      <c r="C11" s="12">
        <f t="shared" si="0"/>
        <v>0.39142119544288601</v>
      </c>
      <c r="D11" s="35">
        <v>163185.57</v>
      </c>
      <c r="E11" s="12">
        <f t="shared" si="1"/>
        <v>3.0266710899515209E-3</v>
      </c>
      <c r="F11" s="35">
        <v>90592.72</v>
      </c>
      <c r="G11" s="12">
        <f t="shared" si="2"/>
        <v>1.6802611075481303E-3</v>
      </c>
      <c r="H11" s="35">
        <v>8157104.1600000001</v>
      </c>
      <c r="I11" s="12">
        <f t="shared" si="7"/>
        <v>0.15129322610323503</v>
      </c>
      <c r="J11" s="35">
        <v>8909837.5099999998</v>
      </c>
      <c r="K11" s="12">
        <f t="shared" si="3"/>
        <v>0.16525448670297652</v>
      </c>
      <c r="L11" s="35">
        <v>9330644.3499999996</v>
      </c>
      <c r="M11" s="12">
        <f t="shared" si="4"/>
        <v>0.17305936734948132</v>
      </c>
      <c r="N11" s="35">
        <v>6160684.3600000003</v>
      </c>
      <c r="O11" s="12">
        <f t="shared" si="5"/>
        <v>0.11426479220392152</v>
      </c>
      <c r="P11" s="36">
        <f t="shared" si="6"/>
        <v>53915858.43</v>
      </c>
    </row>
    <row r="12" spans="1:16" ht="12" customHeight="1" x14ac:dyDescent="0.2">
      <c r="A12" s="7" t="s">
        <v>14</v>
      </c>
      <c r="B12" s="34">
        <v>4809822.84</v>
      </c>
      <c r="C12" s="12">
        <f t="shared" si="0"/>
        <v>0.50746577865254539</v>
      </c>
      <c r="D12" s="9">
        <v>54933.85</v>
      </c>
      <c r="E12" s="12">
        <f t="shared" si="1"/>
        <v>5.7958577461102775E-3</v>
      </c>
      <c r="F12" s="8"/>
      <c r="G12" s="12">
        <f t="shared" si="2"/>
        <v>0</v>
      </c>
      <c r="H12" s="35">
        <v>911333.56</v>
      </c>
      <c r="I12" s="12">
        <f t="shared" si="7"/>
        <v>9.6151274178239016E-2</v>
      </c>
      <c r="J12" s="35">
        <v>1441057.91</v>
      </c>
      <c r="K12" s="12">
        <f t="shared" si="3"/>
        <v>0.15204043864151132</v>
      </c>
      <c r="L12" s="35">
        <v>1507630.06</v>
      </c>
      <c r="M12" s="12">
        <f t="shared" si="4"/>
        <v>0.15906420834366611</v>
      </c>
      <c r="N12" s="35">
        <v>753344.33</v>
      </c>
      <c r="O12" s="12">
        <f t="shared" si="5"/>
        <v>7.9482442437927736E-2</v>
      </c>
      <c r="P12" s="36">
        <f t="shared" si="6"/>
        <v>9478122.5500000007</v>
      </c>
    </row>
    <row r="13" spans="1:16" ht="12" customHeight="1" x14ac:dyDescent="0.2">
      <c r="A13" s="7" t="s">
        <v>15</v>
      </c>
      <c r="B13" s="34">
        <v>12414255.08</v>
      </c>
      <c r="C13" s="12">
        <f t="shared" si="0"/>
        <v>0.46373989413854583</v>
      </c>
      <c r="D13" s="9"/>
      <c r="E13" s="12">
        <f t="shared" si="1"/>
        <v>0</v>
      </c>
      <c r="F13" s="35">
        <v>87133.96</v>
      </c>
      <c r="G13" s="12">
        <f t="shared" si="2"/>
        <v>3.2549269469555873E-3</v>
      </c>
      <c r="H13" s="35">
        <v>4098751.06</v>
      </c>
      <c r="I13" s="12">
        <f t="shared" si="7"/>
        <v>0.15311062729223804</v>
      </c>
      <c r="J13" s="35">
        <v>3002672.43</v>
      </c>
      <c r="K13" s="12">
        <f t="shared" si="3"/>
        <v>0.11216613367839147</v>
      </c>
      <c r="L13" s="35">
        <v>4286022.3</v>
      </c>
      <c r="M13" s="12">
        <f t="shared" si="4"/>
        <v>0.16010622585640047</v>
      </c>
      <c r="N13" s="35">
        <v>2881031.72</v>
      </c>
      <c r="O13" s="12">
        <f t="shared" si="5"/>
        <v>0.10762219208746859</v>
      </c>
      <c r="P13" s="36">
        <f t="shared" si="6"/>
        <v>26769866.550000001</v>
      </c>
    </row>
    <row r="14" spans="1:16" s="53" customFormat="1" ht="12" customHeight="1" x14ac:dyDescent="0.2">
      <c r="A14" s="7" t="s">
        <v>16</v>
      </c>
      <c r="B14" s="54">
        <v>28640345.280000001</v>
      </c>
      <c r="C14" s="12">
        <f t="shared" si="0"/>
        <v>0.50417658749110494</v>
      </c>
      <c r="D14" s="9"/>
      <c r="E14" s="12">
        <f t="shared" si="1"/>
        <v>0</v>
      </c>
      <c r="F14" s="51">
        <v>179407.27</v>
      </c>
      <c r="G14" s="12">
        <f t="shared" si="2"/>
        <v>3.1582351495901828E-3</v>
      </c>
      <c r="H14" s="51">
        <v>7217097.2599999998</v>
      </c>
      <c r="I14" s="12">
        <f t="shared" si="7"/>
        <v>0.12704775143472724</v>
      </c>
      <c r="J14" s="51">
        <v>6037575.4299999997</v>
      </c>
      <c r="K14" s="12">
        <f t="shared" si="3"/>
        <v>0.10628378070369202</v>
      </c>
      <c r="L14" s="51">
        <v>9015366.9000000004</v>
      </c>
      <c r="M14" s="12">
        <f t="shared" si="4"/>
        <v>0.15870398468262678</v>
      </c>
      <c r="N14" s="51">
        <v>5716386.4699999997</v>
      </c>
      <c r="O14" s="12">
        <f t="shared" si="5"/>
        <v>0.10062966053825884</v>
      </c>
      <c r="P14" s="52">
        <f t="shared" si="6"/>
        <v>56806178.609999999</v>
      </c>
    </row>
    <row r="15" spans="1:16" ht="12" customHeight="1" x14ac:dyDescent="0.2">
      <c r="A15" s="7" t="s">
        <v>17</v>
      </c>
      <c r="B15" s="34">
        <v>12263525.57</v>
      </c>
      <c r="C15" s="12">
        <f t="shared" si="0"/>
        <v>0.51926846713479535</v>
      </c>
      <c r="D15" s="35"/>
      <c r="E15" s="12">
        <f t="shared" si="1"/>
        <v>0</v>
      </c>
      <c r="F15" s="35">
        <v>104805.34</v>
      </c>
      <c r="G15" s="12">
        <f t="shared" si="2"/>
        <v>4.4377212685455386E-3</v>
      </c>
      <c r="H15" s="35">
        <v>3115123.42</v>
      </c>
      <c r="I15" s="12">
        <f t="shared" si="7"/>
        <v>0.1319021478779451</v>
      </c>
      <c r="J15" s="35">
        <v>2355257.7599999998</v>
      </c>
      <c r="K15" s="12">
        <f t="shared" si="3"/>
        <v>9.9727527762029325E-2</v>
      </c>
      <c r="L15" s="35">
        <v>2709652.05</v>
      </c>
      <c r="M15" s="12">
        <f t="shared" si="4"/>
        <v>0.11473347190747168</v>
      </c>
      <c r="N15" s="35">
        <v>3068563.03</v>
      </c>
      <c r="O15" s="12">
        <f t="shared" si="5"/>
        <v>0.12993066404921294</v>
      </c>
      <c r="P15" s="36">
        <f t="shared" si="6"/>
        <v>23616927.170000002</v>
      </c>
    </row>
    <row r="16" spans="1:16" ht="12" customHeight="1" x14ac:dyDescent="0.2">
      <c r="A16" s="7" t="s">
        <v>18</v>
      </c>
      <c r="B16" s="34">
        <v>4114860.67</v>
      </c>
      <c r="C16" s="12">
        <f t="shared" si="0"/>
        <v>0.4508055843186195</v>
      </c>
      <c r="D16" s="35">
        <v>34140.93</v>
      </c>
      <c r="E16" s="12">
        <f t="shared" si="1"/>
        <v>3.740326376064414E-3</v>
      </c>
      <c r="F16" s="8"/>
      <c r="G16" s="12">
        <f t="shared" si="2"/>
        <v>0</v>
      </c>
      <c r="H16" s="35">
        <v>1442453.72</v>
      </c>
      <c r="I16" s="12">
        <f t="shared" si="7"/>
        <v>0.15802872666820245</v>
      </c>
      <c r="J16" s="35">
        <v>960605.32</v>
      </c>
      <c r="K16" s="12">
        <f t="shared" si="3"/>
        <v>0.10523958824155628</v>
      </c>
      <c r="L16" s="35">
        <v>1566165.29</v>
      </c>
      <c r="M16" s="12">
        <f t="shared" si="4"/>
        <v>0.1715820085587467</v>
      </c>
      <c r="N16" s="35">
        <v>1009568.43</v>
      </c>
      <c r="O16" s="12">
        <f t="shared" si="5"/>
        <v>0.11060376583681054</v>
      </c>
      <c r="P16" s="36">
        <f t="shared" si="6"/>
        <v>9127794.3600000013</v>
      </c>
    </row>
    <row r="17" spans="1:16" ht="12" customHeight="1" x14ac:dyDescent="0.2">
      <c r="A17" s="7" t="s">
        <v>19</v>
      </c>
      <c r="B17" s="34">
        <v>21055337.98</v>
      </c>
      <c r="C17" s="12">
        <f t="shared" si="0"/>
        <v>0.49749816830163618</v>
      </c>
      <c r="D17" s="35"/>
      <c r="E17" s="12">
        <f t="shared" si="1"/>
        <v>0</v>
      </c>
      <c r="F17" s="35"/>
      <c r="G17" s="12">
        <f t="shared" si="2"/>
        <v>0</v>
      </c>
      <c r="H17" s="35">
        <v>5966614.1699999999</v>
      </c>
      <c r="I17" s="12">
        <f t="shared" si="7"/>
        <v>0.14097990843733715</v>
      </c>
      <c r="J17" s="35">
        <v>4776050.1500000004</v>
      </c>
      <c r="K17" s="12">
        <f t="shared" si="3"/>
        <v>0.11284911235330143</v>
      </c>
      <c r="L17" s="35">
        <v>5224861.1500000004</v>
      </c>
      <c r="M17" s="12">
        <f t="shared" si="4"/>
        <v>0.12345367498847343</v>
      </c>
      <c r="N17" s="35">
        <v>5299579.7699999996</v>
      </c>
      <c r="O17" s="12">
        <f t="shared" si="5"/>
        <v>0.12521913591925188</v>
      </c>
      <c r="P17" s="36">
        <f t="shared" si="6"/>
        <v>42322443.219999999</v>
      </c>
    </row>
    <row r="18" spans="1:16" ht="12" customHeight="1" x14ac:dyDescent="0.2">
      <c r="A18" s="7" t="s">
        <v>20</v>
      </c>
      <c r="B18" s="34">
        <v>14432040.210000001</v>
      </c>
      <c r="C18" s="12">
        <f t="shared" si="0"/>
        <v>0.4585497614447584</v>
      </c>
      <c r="D18" s="9"/>
      <c r="E18" s="12">
        <f t="shared" si="1"/>
        <v>0</v>
      </c>
      <c r="F18" s="8"/>
      <c r="G18" s="12">
        <f t="shared" si="2"/>
        <v>0</v>
      </c>
      <c r="H18" s="35">
        <v>5500036.7800000003</v>
      </c>
      <c r="I18" s="12">
        <f t="shared" si="7"/>
        <v>0.17475287739697873</v>
      </c>
      <c r="J18" s="35">
        <v>3471171.7</v>
      </c>
      <c r="K18" s="12">
        <f t="shared" si="3"/>
        <v>0.11028967019270773</v>
      </c>
      <c r="L18" s="35">
        <v>4905216.5</v>
      </c>
      <c r="M18" s="12">
        <f t="shared" si="4"/>
        <v>0.1558536300606588</v>
      </c>
      <c r="N18" s="35">
        <v>3164760.67</v>
      </c>
      <c r="O18" s="12">
        <f t="shared" si="5"/>
        <v>0.10055406090489638</v>
      </c>
      <c r="P18" s="36">
        <f t="shared" si="6"/>
        <v>31473225.859999999</v>
      </c>
    </row>
    <row r="19" spans="1:16" ht="12" customHeight="1" x14ac:dyDescent="0.2">
      <c r="A19" s="7" t="s">
        <v>21</v>
      </c>
      <c r="B19" s="34">
        <v>19834338.440000001</v>
      </c>
      <c r="C19" s="12">
        <f t="shared" si="0"/>
        <v>0.57474200308953882</v>
      </c>
      <c r="D19" s="35">
        <v>282423.73</v>
      </c>
      <c r="E19" s="12">
        <f t="shared" si="1"/>
        <v>8.1838262864803203E-3</v>
      </c>
      <c r="F19" s="35">
        <v>20240.29</v>
      </c>
      <c r="G19" s="12">
        <f t="shared" si="2"/>
        <v>5.8650531011676947E-4</v>
      </c>
      <c r="H19" s="35">
        <v>2964059.67</v>
      </c>
      <c r="I19" s="12">
        <f t="shared" si="7"/>
        <v>8.5889912444829561E-2</v>
      </c>
      <c r="J19" s="35">
        <v>2636543.79</v>
      </c>
      <c r="K19" s="12">
        <f t="shared" si="3"/>
        <v>7.6399445521303927E-2</v>
      </c>
      <c r="L19" s="35">
        <v>4857324.43</v>
      </c>
      <c r="M19" s="12">
        <f t="shared" si="4"/>
        <v>0.14075127239554919</v>
      </c>
      <c r="N19" s="35">
        <v>3915055.58</v>
      </c>
      <c r="O19" s="12">
        <f t="shared" si="5"/>
        <v>0.11344703495218145</v>
      </c>
      <c r="P19" s="36">
        <f t="shared" si="6"/>
        <v>34509985.93</v>
      </c>
    </row>
    <row r="20" spans="1:16" ht="12" customHeight="1" x14ac:dyDescent="0.2">
      <c r="A20" s="7" t="s">
        <v>22</v>
      </c>
      <c r="B20" s="34">
        <v>27542486.98</v>
      </c>
      <c r="C20" s="12">
        <f t="shared" si="0"/>
        <v>0.35584047910017319</v>
      </c>
      <c r="D20" s="35">
        <v>163606.99</v>
      </c>
      <c r="E20" s="12">
        <f t="shared" si="1"/>
        <v>2.1137521004552812E-3</v>
      </c>
      <c r="F20" s="35">
        <v>48403.95</v>
      </c>
      <c r="G20" s="12">
        <f t="shared" si="2"/>
        <v>6.2536417901724384E-4</v>
      </c>
      <c r="H20" s="35">
        <v>20792379.710000001</v>
      </c>
      <c r="I20" s="12">
        <f t="shared" si="7"/>
        <v>0.26863116475326804</v>
      </c>
      <c r="J20" s="35">
        <v>5576819.79</v>
      </c>
      <c r="K20" s="12">
        <f t="shared" si="3"/>
        <v>7.2050800182639402E-2</v>
      </c>
      <c r="L20" s="35">
        <v>12144151.779999999</v>
      </c>
      <c r="M20" s="12">
        <f t="shared" si="4"/>
        <v>0.15689871400496241</v>
      </c>
      <c r="N20" s="35">
        <v>11133370.16</v>
      </c>
      <c r="O20" s="12">
        <f t="shared" si="5"/>
        <v>0.14383972567948444</v>
      </c>
      <c r="P20" s="36">
        <f t="shared" si="6"/>
        <v>77401219.359999999</v>
      </c>
    </row>
    <row r="21" spans="1:16" ht="12" customHeight="1" x14ac:dyDescent="0.2">
      <c r="A21" s="7" t="s">
        <v>23</v>
      </c>
      <c r="B21" s="34">
        <v>22097972.41</v>
      </c>
      <c r="C21" s="12">
        <f t="shared" si="0"/>
        <v>0.49585347700395743</v>
      </c>
      <c r="D21" s="9"/>
      <c r="E21" s="12">
        <f t="shared" si="1"/>
        <v>0</v>
      </c>
      <c r="F21" s="35">
        <v>83288.240000000005</v>
      </c>
      <c r="G21" s="12">
        <f t="shared" si="2"/>
        <v>1.8688937894976803E-3</v>
      </c>
      <c r="H21" s="35">
        <v>7033161.2599999998</v>
      </c>
      <c r="I21" s="12">
        <f t="shared" si="7"/>
        <v>0.15781617428042277</v>
      </c>
      <c r="J21" s="35">
        <v>4988380.82</v>
      </c>
      <c r="K21" s="12">
        <f t="shared" si="3"/>
        <v>0.11193361672845226</v>
      </c>
      <c r="L21" s="35">
        <v>6029907.2599999998</v>
      </c>
      <c r="M21" s="12">
        <f t="shared" si="4"/>
        <v>0.13530429061126725</v>
      </c>
      <c r="N21" s="35">
        <v>4332818.8099999996</v>
      </c>
      <c r="O21" s="12">
        <f t="shared" si="5"/>
        <v>9.7223547586402698E-2</v>
      </c>
      <c r="P21" s="36">
        <f t="shared" si="6"/>
        <v>44565528.799999997</v>
      </c>
    </row>
    <row r="22" spans="1:16" ht="12" customHeight="1" x14ac:dyDescent="0.2">
      <c r="A22" s="7" t="s">
        <v>24</v>
      </c>
      <c r="B22" s="34">
        <v>9190802.3000000007</v>
      </c>
      <c r="C22" s="12">
        <f t="shared" si="0"/>
        <v>0.52784477159911536</v>
      </c>
      <c r="D22" s="35">
        <v>6105.87</v>
      </c>
      <c r="E22" s="12">
        <f t="shared" si="1"/>
        <v>3.5067140499408746E-4</v>
      </c>
      <c r="F22" s="8"/>
      <c r="G22" s="12">
        <f t="shared" si="2"/>
        <v>0</v>
      </c>
      <c r="H22" s="35">
        <v>2135295.65</v>
      </c>
      <c r="I22" s="12">
        <f t="shared" si="7"/>
        <v>0.12263397773998844</v>
      </c>
      <c r="J22" s="35">
        <v>1274194.78</v>
      </c>
      <c r="K22" s="12">
        <f t="shared" si="3"/>
        <v>7.3179362439542955E-2</v>
      </c>
      <c r="L22" s="35">
        <v>3211031.94</v>
      </c>
      <c r="M22" s="12">
        <f t="shared" si="4"/>
        <v>0.18441550211201521</v>
      </c>
      <c r="N22" s="35">
        <v>1594510.99</v>
      </c>
      <c r="O22" s="12">
        <f t="shared" si="5"/>
        <v>9.1575714704344072E-2</v>
      </c>
      <c r="P22" s="36">
        <f t="shared" si="6"/>
        <v>17411941.529999997</v>
      </c>
    </row>
    <row r="23" spans="1:16" s="53" customFormat="1" ht="12" customHeight="1" x14ac:dyDescent="0.2">
      <c r="A23" s="7" t="s">
        <v>25</v>
      </c>
      <c r="B23" s="54">
        <v>22097972.41</v>
      </c>
      <c r="C23" s="12">
        <f t="shared" si="0"/>
        <v>0.49585347700395743</v>
      </c>
      <c r="D23" s="51"/>
      <c r="E23" s="12">
        <f t="shared" si="1"/>
        <v>0</v>
      </c>
      <c r="F23" s="51">
        <v>83288.240000000005</v>
      </c>
      <c r="G23" s="12">
        <f t="shared" si="2"/>
        <v>1.8688937894976803E-3</v>
      </c>
      <c r="H23" s="51">
        <v>7033161.2599999998</v>
      </c>
      <c r="I23" s="12">
        <f t="shared" si="7"/>
        <v>0.15781617428042277</v>
      </c>
      <c r="J23" s="51">
        <v>4988380.82</v>
      </c>
      <c r="K23" s="12">
        <f t="shared" si="3"/>
        <v>0.11193361672845226</v>
      </c>
      <c r="L23" s="51">
        <v>6029907.2599999998</v>
      </c>
      <c r="M23" s="12">
        <f t="shared" si="4"/>
        <v>0.13530429061126725</v>
      </c>
      <c r="N23" s="51">
        <v>4332818.8099999996</v>
      </c>
      <c r="O23" s="12">
        <f t="shared" si="5"/>
        <v>9.7223547586402698E-2</v>
      </c>
      <c r="P23" s="52">
        <f t="shared" si="6"/>
        <v>44565528.799999997</v>
      </c>
    </row>
    <row r="24" spans="1:16" ht="12" customHeight="1" x14ac:dyDescent="0.2">
      <c r="A24" s="7" t="s">
        <v>26</v>
      </c>
      <c r="B24" s="34">
        <v>31958618.399999999</v>
      </c>
      <c r="C24" s="12">
        <f t="shared" si="0"/>
        <v>0.43984601801138939</v>
      </c>
      <c r="D24" s="35">
        <v>4052.54</v>
      </c>
      <c r="E24" s="12">
        <f t="shared" si="1"/>
        <v>5.5775051334255301E-5</v>
      </c>
      <c r="F24" s="35">
        <v>338980.57</v>
      </c>
      <c r="G24" s="12">
        <f t="shared" si="2"/>
        <v>4.6653848433488932E-3</v>
      </c>
      <c r="H24" s="35">
        <v>13053529.210000001</v>
      </c>
      <c r="I24" s="12">
        <f t="shared" si="7"/>
        <v>0.17965553992827982</v>
      </c>
      <c r="J24" s="35">
        <v>10833691.039999999</v>
      </c>
      <c r="K24" s="12">
        <f t="shared" si="3"/>
        <v>0.14910393824501711</v>
      </c>
      <c r="L24" s="35">
        <v>8066017.29</v>
      </c>
      <c r="M24" s="12">
        <f t="shared" si="4"/>
        <v>0.11101248313717837</v>
      </c>
      <c r="N24" s="35">
        <v>8403762.1400000006</v>
      </c>
      <c r="O24" s="12">
        <f t="shared" si="5"/>
        <v>0.11566086078345217</v>
      </c>
      <c r="P24" s="36">
        <f t="shared" si="6"/>
        <v>72658651.189999998</v>
      </c>
    </row>
    <row r="25" spans="1:16" ht="12" customHeight="1" x14ac:dyDescent="0.2">
      <c r="A25" s="7" t="s">
        <v>27</v>
      </c>
      <c r="B25" s="34">
        <v>77534376.319999993</v>
      </c>
      <c r="C25" s="12">
        <f t="shared" si="0"/>
        <v>0.48920259475451344</v>
      </c>
      <c r="D25" s="35">
        <v>913146.49</v>
      </c>
      <c r="E25" s="12">
        <f t="shared" si="1"/>
        <v>5.7614912700825662E-3</v>
      </c>
      <c r="F25" s="35">
        <v>1428681.42</v>
      </c>
      <c r="G25" s="12">
        <f t="shared" si="2"/>
        <v>9.0142552363741361E-3</v>
      </c>
      <c r="H25" s="35">
        <v>27559146.800000001</v>
      </c>
      <c r="I25" s="12">
        <f t="shared" si="7"/>
        <v>0.1738842403031346</v>
      </c>
      <c r="J25" s="35">
        <v>17514784.489999998</v>
      </c>
      <c r="K25" s="12">
        <f t="shared" si="3"/>
        <v>0.110509407900711</v>
      </c>
      <c r="L25" s="35">
        <v>18099290.640000001</v>
      </c>
      <c r="M25" s="12">
        <f t="shared" si="4"/>
        <v>0.11419734528799108</v>
      </c>
      <c r="N25" s="35">
        <v>15441917</v>
      </c>
      <c r="O25" s="12">
        <f t="shared" si="5"/>
        <v>9.7430665247193321E-2</v>
      </c>
      <c r="P25" s="36">
        <f t="shared" si="6"/>
        <v>158491343.15999997</v>
      </c>
    </row>
    <row r="26" spans="1:16" ht="12" customHeight="1" x14ac:dyDescent="0.2">
      <c r="A26" s="7" t="s">
        <v>28</v>
      </c>
      <c r="B26" s="34">
        <v>11061169.51</v>
      </c>
      <c r="C26" s="12">
        <f t="shared" si="0"/>
        <v>0.49893185878670643</v>
      </c>
      <c r="D26" s="8"/>
      <c r="E26" s="12">
        <f t="shared" si="1"/>
        <v>0</v>
      </c>
      <c r="F26" s="8">
        <v>5555</v>
      </c>
      <c r="G26" s="12">
        <f t="shared" si="2"/>
        <v>2.5056721832664093E-4</v>
      </c>
      <c r="H26" s="35">
        <v>2353453.9700000002</v>
      </c>
      <c r="I26" s="12">
        <f t="shared" si="7"/>
        <v>0.1061563302831125</v>
      </c>
      <c r="J26" s="35">
        <v>3090299.73</v>
      </c>
      <c r="K26" s="12">
        <f t="shared" si="3"/>
        <v>0.13939294457995852</v>
      </c>
      <c r="L26" s="35">
        <v>3414748.25</v>
      </c>
      <c r="M26" s="12">
        <f t="shared" si="4"/>
        <v>0.15402771742363008</v>
      </c>
      <c r="N26" s="35">
        <v>2244473.2999999998</v>
      </c>
      <c r="O26" s="12">
        <f t="shared" si="5"/>
        <v>0.10124058170826575</v>
      </c>
      <c r="P26" s="36">
        <f t="shared" si="6"/>
        <v>22169699.760000002</v>
      </c>
    </row>
    <row r="27" spans="1:16" s="53" customFormat="1" ht="12" customHeight="1" x14ac:dyDescent="0.2">
      <c r="A27" s="7" t="s">
        <v>29</v>
      </c>
      <c r="B27" s="50"/>
      <c r="C27" s="12">
        <f t="shared" si="0"/>
        <v>0</v>
      </c>
      <c r="D27" s="51"/>
      <c r="E27" s="12">
        <f t="shared" si="1"/>
        <v>0</v>
      </c>
      <c r="F27" s="51">
        <v>352110</v>
      </c>
      <c r="G27" s="12">
        <f t="shared" si="2"/>
        <v>2.29365626957467E-2</v>
      </c>
      <c r="H27" s="51">
        <v>489678</v>
      </c>
      <c r="I27" s="12">
        <f t="shared" si="7"/>
        <v>3.1897788042736228E-2</v>
      </c>
      <c r="J27" s="51">
        <v>1073656</v>
      </c>
      <c r="K27" s="12">
        <f t="shared" si="3"/>
        <v>6.9938309498919715E-2</v>
      </c>
      <c r="L27" s="51">
        <v>11731243</v>
      </c>
      <c r="M27" s="12">
        <f t="shared" si="4"/>
        <v>0.76417707696043746</v>
      </c>
      <c r="N27" s="51">
        <v>1704785</v>
      </c>
      <c r="O27" s="12">
        <f t="shared" si="5"/>
        <v>0.11105026280215995</v>
      </c>
      <c r="P27" s="52">
        <f t="shared" si="6"/>
        <v>15351472</v>
      </c>
    </row>
    <row r="28" spans="1:16" s="53" customFormat="1" ht="12" customHeight="1" x14ac:dyDescent="0.2">
      <c r="A28" s="7" t="s">
        <v>30</v>
      </c>
      <c r="B28" s="54">
        <v>27296892.100000001</v>
      </c>
      <c r="C28" s="12">
        <f t="shared" si="0"/>
        <v>0.5025286248847034</v>
      </c>
      <c r="D28" s="51">
        <v>4941.97</v>
      </c>
      <c r="E28" s="12">
        <f t="shared" si="1"/>
        <v>9.0980371656356352E-5</v>
      </c>
      <c r="F28" s="51">
        <v>1830</v>
      </c>
      <c r="G28" s="12">
        <f t="shared" si="2"/>
        <v>3.3689820078052296E-5</v>
      </c>
      <c r="H28" s="51">
        <v>9328709.2699999996</v>
      </c>
      <c r="I28" s="12">
        <f t="shared" si="7"/>
        <v>0.17173909118402109</v>
      </c>
      <c r="J28" s="51">
        <v>4647744.45</v>
      </c>
      <c r="K28" s="12">
        <f t="shared" si="3"/>
        <v>8.556375644222193E-2</v>
      </c>
      <c r="L28" s="51">
        <v>7634428.46</v>
      </c>
      <c r="M28" s="12">
        <f t="shared" si="4"/>
        <v>0.14054782580118136</v>
      </c>
      <c r="N28" s="51">
        <v>5404532.7999999998</v>
      </c>
      <c r="O28" s="12">
        <f t="shared" si="5"/>
        <v>9.949603149613781E-2</v>
      </c>
      <c r="P28" s="52">
        <f t="shared" si="6"/>
        <v>54319079.050000004</v>
      </c>
    </row>
    <row r="29" spans="1:16" s="53" customFormat="1" ht="12" customHeight="1" x14ac:dyDescent="0.2">
      <c r="A29" s="7" t="s">
        <v>31</v>
      </c>
      <c r="B29" s="54">
        <v>19174578.399999999</v>
      </c>
      <c r="C29" s="12">
        <f t="shared" si="0"/>
        <v>0.45254089727497965</v>
      </c>
      <c r="D29" s="51">
        <v>5437.89</v>
      </c>
      <c r="E29" s="12">
        <f t="shared" si="1"/>
        <v>1.2834011619690367E-4</v>
      </c>
      <c r="F29" s="8"/>
      <c r="G29" s="12">
        <f t="shared" si="2"/>
        <v>0</v>
      </c>
      <c r="H29" s="51">
        <v>7831273.5899999999</v>
      </c>
      <c r="I29" s="12">
        <f t="shared" si="7"/>
        <v>0.18482657106163292</v>
      </c>
      <c r="J29" s="51">
        <v>4199562.76</v>
      </c>
      <c r="K29" s="12">
        <f t="shared" si="3"/>
        <v>9.9114246995542291E-2</v>
      </c>
      <c r="L29" s="51">
        <v>5283607.7300000004</v>
      </c>
      <c r="M29" s="12">
        <f t="shared" si="4"/>
        <v>0.12469888688573298</v>
      </c>
      <c r="N29" s="51">
        <v>5876469.0099999998</v>
      </c>
      <c r="O29" s="12">
        <f t="shared" si="5"/>
        <v>0.13869105766591516</v>
      </c>
      <c r="P29" s="52">
        <f t="shared" si="6"/>
        <v>42370929.380000003</v>
      </c>
    </row>
    <row r="30" spans="1:16" s="53" customFormat="1" ht="12" customHeight="1" x14ac:dyDescent="0.2">
      <c r="A30" s="7" t="s">
        <v>32</v>
      </c>
      <c r="B30" s="38">
        <f>SUM(B31:B35)</f>
        <v>19716604.720000003</v>
      </c>
      <c r="C30" s="12">
        <f t="shared" si="0"/>
        <v>0.47004857170987607</v>
      </c>
      <c r="D30" s="38">
        <f>SUM(D31:D35)</f>
        <v>34001.120000000003</v>
      </c>
      <c r="E30" s="12">
        <f t="shared" si="1"/>
        <v>8.1059483209724255E-4</v>
      </c>
      <c r="F30" s="38">
        <f>SUM(F31:F35)</f>
        <v>145949.76000000001</v>
      </c>
      <c r="G30" s="12">
        <f t="shared" si="2"/>
        <v>3.4794771819820301E-3</v>
      </c>
      <c r="H30" s="38">
        <f>SUM(H31:H35)</f>
        <v>3820448.2600000002</v>
      </c>
      <c r="I30" s="12">
        <f t="shared" si="7"/>
        <v>9.1080400170667986E-2</v>
      </c>
      <c r="J30" s="38">
        <f>SUM(J31:J35)</f>
        <v>5731909.3200000003</v>
      </c>
      <c r="K30" s="12">
        <f t="shared" si="3"/>
        <v>0.1366500889630112</v>
      </c>
      <c r="L30" s="38">
        <f>SUM(L31:L35)</f>
        <v>7208043.6099999994</v>
      </c>
      <c r="M30" s="12">
        <f t="shared" si="4"/>
        <v>0.17184148345106134</v>
      </c>
      <c r="N30" s="38">
        <f>SUM(N31:N35)</f>
        <v>5288931.16</v>
      </c>
      <c r="O30" s="12">
        <f t="shared" si="5"/>
        <v>0.12608938369130412</v>
      </c>
      <c r="P30" s="52">
        <f t="shared" si="6"/>
        <v>41945887.950000003</v>
      </c>
    </row>
    <row r="31" spans="1:16" s="53" customFormat="1" ht="12" customHeight="1" x14ac:dyDescent="0.2">
      <c r="A31" s="7" t="s">
        <v>33</v>
      </c>
      <c r="B31" s="54">
        <v>7374975.4100000001</v>
      </c>
      <c r="C31" s="12">
        <f t="shared" si="0"/>
        <v>0.53236189828709757</v>
      </c>
      <c r="D31" s="51"/>
      <c r="E31" s="12">
        <f t="shared" si="1"/>
        <v>0</v>
      </c>
      <c r="F31" s="51">
        <v>113195.88</v>
      </c>
      <c r="G31" s="12">
        <f t="shared" si="2"/>
        <v>8.1710338279051293E-3</v>
      </c>
      <c r="H31" s="51">
        <v>888609.03</v>
      </c>
      <c r="I31" s="12">
        <f t="shared" si="7"/>
        <v>6.4144158284841851E-2</v>
      </c>
      <c r="J31" s="51">
        <v>1228637.55</v>
      </c>
      <c r="K31" s="12">
        <f t="shared" si="3"/>
        <v>8.8689084649410208E-2</v>
      </c>
      <c r="L31" s="51">
        <v>2596682.75</v>
      </c>
      <c r="M31" s="12">
        <f t="shared" si="4"/>
        <v>0.1874412972502861</v>
      </c>
      <c r="N31" s="51">
        <v>1651211.26</v>
      </c>
      <c r="O31" s="12">
        <f t="shared" si="5"/>
        <v>0.11919252770045916</v>
      </c>
      <c r="P31" s="52">
        <f t="shared" si="6"/>
        <v>13853311.880000001</v>
      </c>
    </row>
    <row r="32" spans="1:16" s="53" customFormat="1" ht="12" customHeight="1" x14ac:dyDescent="0.2">
      <c r="A32" s="7" t="s">
        <v>34</v>
      </c>
      <c r="B32" s="54">
        <v>4682913.99</v>
      </c>
      <c r="C32" s="12">
        <f t="shared" si="0"/>
        <v>0.48467247565353216</v>
      </c>
      <c r="D32" s="51">
        <v>26924.61</v>
      </c>
      <c r="E32" s="12">
        <f t="shared" si="1"/>
        <v>2.7866446858883795E-3</v>
      </c>
      <c r="F32" s="51">
        <v>22167.9</v>
      </c>
      <c r="G32" s="12">
        <f t="shared" si="2"/>
        <v>2.2943344669543965E-3</v>
      </c>
      <c r="H32" s="51">
        <v>972226.57</v>
      </c>
      <c r="I32" s="12">
        <f t="shared" si="7"/>
        <v>0.10062355609867651</v>
      </c>
      <c r="J32" s="51">
        <v>1588289.25</v>
      </c>
      <c r="K32" s="12">
        <f t="shared" si="3"/>
        <v>0.16438484338923165</v>
      </c>
      <c r="L32" s="51">
        <v>1273443.67</v>
      </c>
      <c r="M32" s="12">
        <f t="shared" si="4"/>
        <v>0.13179893917808633</v>
      </c>
      <c r="N32" s="51">
        <v>1096051.6100000001</v>
      </c>
      <c r="O32" s="12">
        <f t="shared" si="5"/>
        <v>0.11343920652763041</v>
      </c>
      <c r="P32" s="52">
        <f t="shared" si="6"/>
        <v>9662017.6000000015</v>
      </c>
    </row>
    <row r="33" spans="1:16" s="53" customFormat="1" ht="12" customHeight="1" x14ac:dyDescent="0.2">
      <c r="A33" s="7" t="s">
        <v>35</v>
      </c>
      <c r="B33" s="54">
        <v>4607939.33</v>
      </c>
      <c r="C33" s="12">
        <f t="shared" si="0"/>
        <v>0.46955219043386537</v>
      </c>
      <c r="D33" s="9"/>
      <c r="E33" s="12">
        <f t="shared" si="1"/>
        <v>0</v>
      </c>
      <c r="F33" s="51">
        <v>10553.75</v>
      </c>
      <c r="G33" s="12">
        <f t="shared" si="2"/>
        <v>1.0754343915789807E-3</v>
      </c>
      <c r="H33" s="51">
        <v>975788.07</v>
      </c>
      <c r="I33" s="12">
        <f t="shared" si="7"/>
        <v>9.9433476192867742E-2</v>
      </c>
      <c r="J33" s="51">
        <v>1216728.53</v>
      </c>
      <c r="K33" s="12">
        <f t="shared" si="3"/>
        <v>0.12398547496172808</v>
      </c>
      <c r="L33" s="51">
        <v>1539773.16</v>
      </c>
      <c r="M33" s="12">
        <f t="shared" si="4"/>
        <v>0.15690394518481532</v>
      </c>
      <c r="N33" s="51">
        <v>1462693.54</v>
      </c>
      <c r="O33" s="12">
        <f t="shared" si="5"/>
        <v>0.14904947883514444</v>
      </c>
      <c r="P33" s="52">
        <f t="shared" si="6"/>
        <v>9813476.3800000008</v>
      </c>
    </row>
    <row r="34" spans="1:16" s="53" customFormat="1" ht="12" customHeight="1" x14ac:dyDescent="0.2">
      <c r="A34" s="7" t="s">
        <v>36</v>
      </c>
      <c r="B34" s="54">
        <v>940945.89</v>
      </c>
      <c r="C34" s="12">
        <f t="shared" si="0"/>
        <v>0.29658782935092309</v>
      </c>
      <c r="D34" s="8">
        <v>7076.51</v>
      </c>
      <c r="E34" s="12">
        <f t="shared" si="1"/>
        <v>2.2305286229371817E-3</v>
      </c>
      <c r="F34" s="8"/>
      <c r="G34" s="12">
        <f t="shared" si="2"/>
        <v>0</v>
      </c>
      <c r="H34" s="51">
        <v>322203.49</v>
      </c>
      <c r="I34" s="12">
        <f t="shared" si="7"/>
        <v>0.10155911697365706</v>
      </c>
      <c r="J34" s="51">
        <v>686190.91</v>
      </c>
      <c r="K34" s="12">
        <f t="shared" si="3"/>
        <v>0.21628860350007442</v>
      </c>
      <c r="L34" s="51">
        <v>662040.97</v>
      </c>
      <c r="M34" s="12">
        <f t="shared" si="4"/>
        <v>0.20867649917008468</v>
      </c>
      <c r="N34" s="51">
        <v>554113.04</v>
      </c>
      <c r="O34" s="12">
        <f t="shared" si="5"/>
        <v>0.17465742238232343</v>
      </c>
      <c r="P34" s="52">
        <f t="shared" si="6"/>
        <v>3172570.8100000005</v>
      </c>
    </row>
    <row r="35" spans="1:16" s="53" customFormat="1" ht="12" customHeight="1" x14ac:dyDescent="0.2">
      <c r="A35" s="7" t="s">
        <v>37</v>
      </c>
      <c r="B35" s="54">
        <v>2109830.1</v>
      </c>
      <c r="C35" s="12">
        <f t="shared" si="0"/>
        <v>0.38751505718250617</v>
      </c>
      <c r="D35" s="9"/>
      <c r="E35" s="12">
        <f t="shared" si="1"/>
        <v>0</v>
      </c>
      <c r="F35" s="51">
        <v>32.229999999999997</v>
      </c>
      <c r="G35" s="12">
        <f t="shared" si="2"/>
        <v>5.9197232483279922E-6</v>
      </c>
      <c r="H35" s="51">
        <v>661621.1</v>
      </c>
      <c r="I35" s="12">
        <f t="shared" si="7"/>
        <v>0.12152075107832266</v>
      </c>
      <c r="J35" s="51">
        <v>1012063.08</v>
      </c>
      <c r="K35" s="12">
        <f t="shared" si="3"/>
        <v>0.18588685521099699</v>
      </c>
      <c r="L35" s="51">
        <v>1136103.06</v>
      </c>
      <c r="M35" s="12">
        <f t="shared" si="4"/>
        <v>0.20866942900336868</v>
      </c>
      <c r="N35" s="51">
        <v>524861.71</v>
      </c>
      <c r="O35" s="12">
        <f t="shared" si="5"/>
        <v>9.6401987801557079E-2</v>
      </c>
      <c r="P35" s="52">
        <f t="shared" si="6"/>
        <v>5444511.2800000003</v>
      </c>
    </row>
    <row r="36" spans="1:16" s="53" customFormat="1" ht="12" customHeight="1" x14ac:dyDescent="0.2">
      <c r="A36" s="7" t="s">
        <v>38</v>
      </c>
      <c r="B36" s="54">
        <v>304.26</v>
      </c>
      <c r="C36" s="12">
        <f t="shared" si="0"/>
        <v>2.3903088179062646E-4</v>
      </c>
      <c r="D36" s="51">
        <v>7646.08</v>
      </c>
      <c r="E36" s="12">
        <f t="shared" si="1"/>
        <v>6.0068666424823282E-3</v>
      </c>
      <c r="F36" s="8"/>
      <c r="G36" s="12">
        <f t="shared" si="2"/>
        <v>0</v>
      </c>
      <c r="H36" s="51">
        <v>280354.38</v>
      </c>
      <c r="I36" s="12">
        <f t="shared" si="7"/>
        <v>0.22025029469948193</v>
      </c>
      <c r="J36" s="10"/>
      <c r="K36" s="12">
        <f t="shared" si="3"/>
        <v>0</v>
      </c>
      <c r="L36" s="51">
        <v>962260.89</v>
      </c>
      <c r="M36" s="12">
        <f t="shared" si="4"/>
        <v>0.75596551978351745</v>
      </c>
      <c r="N36" s="10">
        <v>22324.31</v>
      </c>
      <c r="O36" s="12">
        <f t="shared" si="5"/>
        <v>1.7538287992727601E-2</v>
      </c>
      <c r="P36" s="52">
        <f t="shared" si="6"/>
        <v>1272889.9200000002</v>
      </c>
    </row>
    <row r="37" spans="1:16" ht="12" customHeight="1" x14ac:dyDescent="0.2">
      <c r="A37" s="7" t="s">
        <v>39</v>
      </c>
      <c r="B37" s="34">
        <v>12430070.1</v>
      </c>
      <c r="C37" s="12">
        <f t="shared" si="0"/>
        <v>0.49812190047424187</v>
      </c>
      <c r="D37" s="35">
        <v>1727.44</v>
      </c>
      <c r="E37" s="12">
        <f t="shared" si="1"/>
        <v>6.9225329288788513E-5</v>
      </c>
      <c r="F37" s="35">
        <v>53397.18</v>
      </c>
      <c r="G37" s="12">
        <f t="shared" si="2"/>
        <v>2.1398354609090402E-3</v>
      </c>
      <c r="H37" s="35">
        <v>3480221.41</v>
      </c>
      <c r="I37" s="12">
        <f t="shared" si="7"/>
        <v>0.13946618875627625</v>
      </c>
      <c r="J37" s="35">
        <v>2822872.89</v>
      </c>
      <c r="K37" s="12">
        <f t="shared" si="3"/>
        <v>0.11312364270286904</v>
      </c>
      <c r="L37" s="35">
        <v>3634884.59</v>
      </c>
      <c r="M37" s="12">
        <f t="shared" si="4"/>
        <v>0.14566415196446361</v>
      </c>
      <c r="N37" s="35">
        <v>2530698.2999999998</v>
      </c>
      <c r="O37" s="12">
        <f t="shared" si="5"/>
        <v>0.10141505531195139</v>
      </c>
      <c r="P37" s="36">
        <f t="shared" si="6"/>
        <v>24953871.91</v>
      </c>
    </row>
    <row r="38" spans="1:16" ht="12" customHeight="1" x14ac:dyDescent="0.2">
      <c r="A38" s="7" t="s">
        <v>40</v>
      </c>
      <c r="B38" s="34">
        <v>3468352.95</v>
      </c>
      <c r="C38" s="12">
        <f t="shared" si="0"/>
        <v>0.46184172528225048</v>
      </c>
      <c r="D38" s="35">
        <v>12186.79</v>
      </c>
      <c r="E38" s="12">
        <f t="shared" si="1"/>
        <v>1.6227783620615882E-3</v>
      </c>
      <c r="F38" s="35">
        <v>62904.92</v>
      </c>
      <c r="G38" s="12">
        <f t="shared" si="2"/>
        <v>8.3763438151650462E-3</v>
      </c>
      <c r="H38" s="35">
        <v>1089211.73</v>
      </c>
      <c r="I38" s="12">
        <f t="shared" si="7"/>
        <v>0.14503812957699844</v>
      </c>
      <c r="J38" s="35">
        <v>867933.05</v>
      </c>
      <c r="K38" s="12">
        <f t="shared" si="3"/>
        <v>0.11557292554135408</v>
      </c>
      <c r="L38" s="35">
        <v>1420959.91</v>
      </c>
      <c r="M38" s="12">
        <f t="shared" si="4"/>
        <v>0.18921331993945753</v>
      </c>
      <c r="N38" s="35">
        <v>588280.88</v>
      </c>
      <c r="O38" s="12">
        <f t="shared" si="5"/>
        <v>7.8334777482712808E-2</v>
      </c>
      <c r="P38" s="36">
        <f t="shared" si="6"/>
        <v>7509830.2300000004</v>
      </c>
    </row>
    <row r="39" spans="1:16" ht="12" customHeight="1" x14ac:dyDescent="0.2">
      <c r="A39" s="7" t="s">
        <v>41</v>
      </c>
      <c r="B39" s="34">
        <v>18598047.370000001</v>
      </c>
      <c r="C39" s="12">
        <f t="shared" si="0"/>
        <v>0.57931364789579354</v>
      </c>
      <c r="D39" s="9"/>
      <c r="E39" s="12">
        <f t="shared" si="1"/>
        <v>0</v>
      </c>
      <c r="F39" s="35"/>
      <c r="G39" s="12">
        <f t="shared" si="2"/>
        <v>0</v>
      </c>
      <c r="H39" s="35">
        <v>3259413.03</v>
      </c>
      <c r="I39" s="12">
        <f t="shared" si="7"/>
        <v>0.10152799457077528</v>
      </c>
      <c r="J39" s="35">
        <v>3076134.67</v>
      </c>
      <c r="K39" s="12">
        <f t="shared" si="3"/>
        <v>9.5819026677552932E-2</v>
      </c>
      <c r="L39" s="35">
        <v>3848204.27</v>
      </c>
      <c r="M39" s="12">
        <f t="shared" si="4"/>
        <v>0.11986835010958838</v>
      </c>
      <c r="N39" s="35">
        <v>3321789.86</v>
      </c>
      <c r="O39" s="12">
        <f t="shared" si="5"/>
        <v>0.10347098074628988</v>
      </c>
      <c r="P39" s="36">
        <f t="shared" si="6"/>
        <v>32103589.199999999</v>
      </c>
    </row>
    <row r="40" spans="1:16" ht="12" customHeight="1" x14ac:dyDescent="0.2">
      <c r="A40" s="7" t="s">
        <v>42</v>
      </c>
      <c r="B40" s="34">
        <v>11671080.16</v>
      </c>
      <c r="C40" s="12">
        <f t="shared" si="0"/>
        <v>0.48612526549750412</v>
      </c>
      <c r="D40" s="9"/>
      <c r="E40" s="12">
        <f t="shared" si="1"/>
        <v>0</v>
      </c>
      <c r="F40" s="8"/>
      <c r="G40" s="12">
        <f t="shared" si="2"/>
        <v>0</v>
      </c>
      <c r="H40" s="35">
        <v>3337669.46</v>
      </c>
      <c r="I40" s="12">
        <f t="shared" si="7"/>
        <v>0.1390210186325557</v>
      </c>
      <c r="J40" s="35">
        <v>3061236.75</v>
      </c>
      <c r="K40" s="12">
        <f t="shared" si="3"/>
        <v>0.12750700941501086</v>
      </c>
      <c r="L40" s="35">
        <v>3476945.11</v>
      </c>
      <c r="M40" s="12">
        <f t="shared" si="4"/>
        <v>0.14482214512688246</v>
      </c>
      <c r="N40" s="35">
        <v>2461448.64</v>
      </c>
      <c r="O40" s="12">
        <f t="shared" si="5"/>
        <v>0.10252456132804681</v>
      </c>
      <c r="P40" s="36">
        <f t="shared" si="6"/>
        <v>24008380.120000001</v>
      </c>
    </row>
    <row r="41" spans="1:16" ht="12" customHeight="1" x14ac:dyDescent="0.2">
      <c r="A41" s="7" t="s">
        <v>43</v>
      </c>
      <c r="B41" s="34">
        <v>19333504.469999999</v>
      </c>
      <c r="C41" s="12">
        <f t="shared" si="0"/>
        <v>0.49108684790954887</v>
      </c>
      <c r="D41" s="9"/>
      <c r="E41" s="12">
        <f t="shared" si="1"/>
        <v>0</v>
      </c>
      <c r="F41" s="35">
        <v>336705.99</v>
      </c>
      <c r="G41" s="12">
        <f t="shared" si="2"/>
        <v>8.5526079122355877E-3</v>
      </c>
      <c r="H41" s="35">
        <v>6308854.7300000004</v>
      </c>
      <c r="I41" s="12">
        <f t="shared" si="7"/>
        <v>0.16025007716952974</v>
      </c>
      <c r="J41" s="35">
        <v>3249877.36</v>
      </c>
      <c r="K41" s="12">
        <f t="shared" si="3"/>
        <v>8.2549546632453133E-2</v>
      </c>
      <c r="L41" s="35">
        <v>5190236.58</v>
      </c>
      <c r="M41" s="12">
        <f t="shared" si="4"/>
        <v>0.13183625999787701</v>
      </c>
      <c r="N41" s="35">
        <v>4949630.18</v>
      </c>
      <c r="O41" s="12">
        <f t="shared" si="5"/>
        <v>0.12572466037835575</v>
      </c>
      <c r="P41" s="36">
        <f t="shared" si="6"/>
        <v>39368809.309999995</v>
      </c>
    </row>
    <row r="42" spans="1:16" ht="12" customHeight="1" x14ac:dyDescent="0.2">
      <c r="A42" s="7" t="s">
        <v>44</v>
      </c>
      <c r="B42" s="34">
        <v>19785147.210000001</v>
      </c>
      <c r="C42" s="12">
        <f t="shared" si="0"/>
        <v>0.52758074975144864</v>
      </c>
      <c r="D42" s="35">
        <v>120035.29</v>
      </c>
      <c r="E42" s="12">
        <f t="shared" si="1"/>
        <v>3.200800460196958E-3</v>
      </c>
      <c r="F42" s="8"/>
      <c r="G42" s="12">
        <f t="shared" si="2"/>
        <v>0</v>
      </c>
      <c r="H42" s="35">
        <v>3745413.81</v>
      </c>
      <c r="I42" s="12">
        <f t="shared" si="7"/>
        <v>9.987331431178316E-2</v>
      </c>
      <c r="J42" s="35">
        <v>3874487.31</v>
      </c>
      <c r="K42" s="12">
        <f t="shared" si="3"/>
        <v>0.10331512311817029</v>
      </c>
      <c r="L42" s="35">
        <v>5422338.8600000003</v>
      </c>
      <c r="M42" s="12">
        <f t="shared" si="4"/>
        <v>0.1445893513351936</v>
      </c>
      <c r="N42" s="35">
        <v>4554224.84</v>
      </c>
      <c r="O42" s="12">
        <f t="shared" si="5"/>
        <v>0.12144066102320757</v>
      </c>
      <c r="P42" s="36">
        <f t="shared" si="6"/>
        <v>37501647.319999993</v>
      </c>
    </row>
    <row r="43" spans="1:16" ht="12" customHeight="1" x14ac:dyDescent="0.2">
      <c r="A43" s="7" t="s">
        <v>45</v>
      </c>
      <c r="B43" s="34">
        <v>14864870.49</v>
      </c>
      <c r="C43" s="12">
        <f t="shared" si="0"/>
        <v>0.5497147514732601</v>
      </c>
      <c r="D43" s="35"/>
      <c r="E43" s="12">
        <f t="shared" si="1"/>
        <v>0</v>
      </c>
      <c r="F43" s="8"/>
      <c r="G43" s="12">
        <f t="shared" si="2"/>
        <v>0</v>
      </c>
      <c r="H43" s="35">
        <v>3170124.59</v>
      </c>
      <c r="I43" s="12">
        <f t="shared" si="7"/>
        <v>0.11723373253089947</v>
      </c>
      <c r="J43" s="35">
        <v>2667212.77</v>
      </c>
      <c r="K43" s="12">
        <f t="shared" si="3"/>
        <v>9.8635652828136786E-2</v>
      </c>
      <c r="L43" s="35">
        <v>3874344.63</v>
      </c>
      <c r="M43" s="12">
        <f t="shared" si="4"/>
        <v>0.14327635056322713</v>
      </c>
      <c r="N43" s="35">
        <v>2464509.1800000002</v>
      </c>
      <c r="O43" s="12">
        <f t="shared" si="5"/>
        <v>9.1139512604476655E-2</v>
      </c>
      <c r="P43" s="36">
        <f t="shared" si="6"/>
        <v>27041061.659999996</v>
      </c>
    </row>
    <row r="44" spans="1:16" ht="12" customHeight="1" x14ac:dyDescent="0.2">
      <c r="A44" s="7" t="s">
        <v>46</v>
      </c>
      <c r="B44" s="34">
        <v>15564845.48</v>
      </c>
      <c r="C44" s="12">
        <f t="shared" si="0"/>
        <v>0.40464233452875187</v>
      </c>
      <c r="D44" s="35">
        <v>1536</v>
      </c>
      <c r="E44" s="12">
        <f t="shared" si="1"/>
        <v>3.993169264897597E-5</v>
      </c>
      <c r="F44" s="35">
        <v>270887.37</v>
      </c>
      <c r="G44" s="12">
        <f t="shared" si="2"/>
        <v>7.0423119800321829E-3</v>
      </c>
      <c r="H44" s="35">
        <v>5340919.9400000004</v>
      </c>
      <c r="I44" s="12">
        <f t="shared" si="7"/>
        <v>0.13884894108519999</v>
      </c>
      <c r="J44" s="35">
        <v>6999491.2999999998</v>
      </c>
      <c r="K44" s="12">
        <f t="shared" si="3"/>
        <v>0.18196714537160238</v>
      </c>
      <c r="L44" s="35">
        <v>6193665.9699999997</v>
      </c>
      <c r="M44" s="12">
        <f t="shared" si="4"/>
        <v>0.16101794653936302</v>
      </c>
      <c r="N44" s="35">
        <v>4094341.17</v>
      </c>
      <c r="O44" s="12">
        <f t="shared" si="5"/>
        <v>0.10644138880240148</v>
      </c>
      <c r="P44" s="36">
        <f t="shared" si="6"/>
        <v>38465687.230000004</v>
      </c>
    </row>
    <row r="45" spans="1:16" ht="12" customHeight="1" x14ac:dyDescent="0.2">
      <c r="A45" s="7" t="s">
        <v>47</v>
      </c>
      <c r="B45" s="34">
        <v>77868027.939999998</v>
      </c>
      <c r="C45" s="12">
        <f t="shared" si="0"/>
        <v>0.4940711495697791</v>
      </c>
      <c r="D45" s="35">
        <v>1216322.1499999999</v>
      </c>
      <c r="E45" s="12">
        <f t="shared" si="1"/>
        <v>7.7175408032772791E-3</v>
      </c>
      <c r="F45" s="35">
        <v>1601704.68</v>
      </c>
      <c r="G45" s="12">
        <f t="shared" si="2"/>
        <v>1.0162785593191885E-2</v>
      </c>
      <c r="H45" s="35">
        <v>21908755.920000002</v>
      </c>
      <c r="I45" s="12">
        <f t="shared" si="7"/>
        <v>0.1390106377341255</v>
      </c>
      <c r="J45" s="35">
        <v>15737543.27</v>
      </c>
      <c r="K45" s="12">
        <f t="shared" si="3"/>
        <v>9.9854411374130397E-2</v>
      </c>
      <c r="L45" s="35">
        <v>24950892.210000001</v>
      </c>
      <c r="M45" s="12">
        <f t="shared" si="4"/>
        <v>0.15831293437256588</v>
      </c>
      <c r="N45" s="35">
        <v>14321641.32</v>
      </c>
      <c r="O45" s="12">
        <f t="shared" si="5"/>
        <v>9.0870540552929896E-2</v>
      </c>
      <c r="P45" s="36">
        <f t="shared" si="6"/>
        <v>157604887.49000001</v>
      </c>
    </row>
    <row r="46" spans="1:16" ht="12" customHeight="1" x14ac:dyDescent="0.2">
      <c r="A46" s="7" t="s">
        <v>48</v>
      </c>
      <c r="B46" s="34">
        <v>17293436.649999999</v>
      </c>
      <c r="C46" s="12">
        <f t="shared" si="0"/>
        <v>0.56987675196213683</v>
      </c>
      <c r="D46" s="9">
        <v>7255.85</v>
      </c>
      <c r="E46" s="12">
        <f t="shared" si="1"/>
        <v>2.3910459872210948E-4</v>
      </c>
      <c r="F46" s="35">
        <v>51.64</v>
      </c>
      <c r="G46" s="12">
        <f t="shared" si="2"/>
        <v>1.701711236865389E-6</v>
      </c>
      <c r="H46" s="35">
        <v>2885453.78</v>
      </c>
      <c r="I46" s="12">
        <f t="shared" si="7"/>
        <v>9.5085381891590076E-2</v>
      </c>
      <c r="J46" s="35">
        <v>3070594.94</v>
      </c>
      <c r="K46" s="12">
        <f t="shared" si="3"/>
        <v>0.1011864042072038</v>
      </c>
      <c r="L46" s="35">
        <v>2883249.19</v>
      </c>
      <c r="M46" s="12">
        <f t="shared" si="4"/>
        <v>9.5012733255345289E-2</v>
      </c>
      <c r="N46" s="35">
        <v>4205882.03</v>
      </c>
      <c r="O46" s="12">
        <f t="shared" si="5"/>
        <v>0.13859792237376478</v>
      </c>
      <c r="P46" s="36">
        <f t="shared" si="6"/>
        <v>30345924.080000006</v>
      </c>
    </row>
    <row r="47" spans="1:16" ht="12" customHeight="1" x14ac:dyDescent="0.2">
      <c r="A47" s="7" t="s">
        <v>49</v>
      </c>
      <c r="B47" s="34">
        <v>48061392.600000001</v>
      </c>
      <c r="C47" s="12">
        <f t="shared" si="0"/>
        <v>0.50141397209504157</v>
      </c>
      <c r="D47" s="35">
        <v>68901.48</v>
      </c>
      <c r="E47" s="12">
        <f t="shared" si="1"/>
        <v>7.1883403499271598E-4</v>
      </c>
      <c r="F47" s="35">
        <v>176776.95</v>
      </c>
      <c r="G47" s="12">
        <f t="shared" si="2"/>
        <v>1.8442751630618909E-3</v>
      </c>
      <c r="H47" s="35">
        <v>14301033.6</v>
      </c>
      <c r="I47" s="12">
        <f t="shared" si="7"/>
        <v>0.14919954821368725</v>
      </c>
      <c r="J47" s="35">
        <v>9223168.0199999996</v>
      </c>
      <c r="K47" s="12">
        <f t="shared" si="3"/>
        <v>9.6223289880455087E-2</v>
      </c>
      <c r="L47" s="35">
        <v>15176116.57</v>
      </c>
      <c r="M47" s="12">
        <f t="shared" si="4"/>
        <v>0.15832909698794448</v>
      </c>
      <c r="N47" s="35">
        <v>8844332.6600000001</v>
      </c>
      <c r="O47" s="12">
        <f t="shared" si="5"/>
        <v>9.2270983624817074E-2</v>
      </c>
      <c r="P47" s="36">
        <f t="shared" si="6"/>
        <v>95851721.879999995</v>
      </c>
    </row>
    <row r="49" spans="1:16" s="28" customFormat="1" x14ac:dyDescent="0.2">
      <c r="A49" s="28" t="s">
        <v>50</v>
      </c>
      <c r="B49" s="29">
        <f>SUM(B6:B47)-B11-B12-B31-B32-B33-B34-B35-B8-B9</f>
        <v>705832671.62000012</v>
      </c>
      <c r="C49" s="30">
        <f t="shared" si="0"/>
        <v>0.47855512547389978</v>
      </c>
      <c r="D49" s="29">
        <f>SUM(D6:D47)-D11-D12-D31-D32-D33-D34-D35-D8-D9</f>
        <v>3183920.4100000006</v>
      </c>
      <c r="E49" s="30">
        <f t="shared" si="1"/>
        <v>2.1587006277413675E-3</v>
      </c>
      <c r="F49" s="29">
        <f>SUM(F6:F47)-F11-F12-F31-F32-F33-F34-F35-F8-F9</f>
        <v>5531110.4899999984</v>
      </c>
      <c r="G49" s="30">
        <f t="shared" si="2"/>
        <v>3.7500974111566616E-3</v>
      </c>
      <c r="H49" s="29">
        <f>SUM(H6:H47)-H11-H12-H31-H32-H33-H34-H35-H8-H9</f>
        <v>221345164.92000005</v>
      </c>
      <c r="I49" s="30">
        <f t="shared" si="7"/>
        <v>0.15007220185517153</v>
      </c>
      <c r="J49" s="29">
        <f>SUM(J6:J47)-J11-J12-J31-J32-J33-J34-J35-J8-J9</f>
        <v>159334917.05000004</v>
      </c>
      <c r="K49" s="30">
        <f t="shared" si="3"/>
        <v>0.10802920336094511</v>
      </c>
      <c r="L49" s="29">
        <f>SUM(L6:L47)-L11-L12-L31-L32-L33-L34-L35-L8-L9</f>
        <v>221586068.44000006</v>
      </c>
      <c r="M49" s="30">
        <f t="shared" si="4"/>
        <v>0.15023553463767947</v>
      </c>
      <c r="N49" s="29">
        <f>SUM(N6:N47)-N11-N12-N31-N32-N33-N34-N35-N8-N9</f>
        <v>158110631.30999997</v>
      </c>
      <c r="O49" s="30">
        <f t="shared" si="5"/>
        <v>0.10719913663340623</v>
      </c>
      <c r="P49" s="29">
        <f>SUM(P6:P47)-P11-P12-P31-P32-P33-P34-P35-P8-P9</f>
        <v>1474924484.24</v>
      </c>
    </row>
    <row r="51" spans="1:16" x14ac:dyDescent="0.2">
      <c r="A51" s="11" t="s">
        <v>51</v>
      </c>
    </row>
    <row r="52" spans="1:16" x14ac:dyDescent="0.2">
      <c r="A52" s="11" t="s">
        <v>111</v>
      </c>
    </row>
  </sheetData>
  <mergeCells count="1">
    <mergeCell ref="A3:P3"/>
  </mergeCells>
  <phoneticPr fontId="9" type="noConversion"/>
  <pageMargins left="0.18" right="0.09" top="0.54" bottom="0.14000000000000001" header="0.09" footer="0.14000000000000001"/>
  <pageSetup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/>
  </sheetViews>
  <sheetFormatPr defaultRowHeight="12.75" x14ac:dyDescent="0.2"/>
  <cols>
    <col min="1" max="1" width="31.85546875" bestFit="1" customWidth="1"/>
    <col min="2" max="2" width="10.140625" style="49" bestFit="1" customWidth="1"/>
  </cols>
  <sheetData>
    <row r="1" spans="1:2" s="40" customFormat="1" ht="38.25" x14ac:dyDescent="0.2">
      <c r="A1" s="41" t="s">
        <v>1</v>
      </c>
      <c r="B1" s="42" t="s">
        <v>112</v>
      </c>
    </row>
    <row r="2" spans="1:2" x14ac:dyDescent="0.2">
      <c r="A2" s="43" t="s">
        <v>100</v>
      </c>
      <c r="B2" s="56">
        <v>146183.96</v>
      </c>
    </row>
    <row r="3" spans="1:2" x14ac:dyDescent="0.2">
      <c r="A3" s="46" t="s">
        <v>106</v>
      </c>
      <c r="B3" s="47">
        <v>636656.76</v>
      </c>
    </row>
    <row r="4" spans="1:2" x14ac:dyDescent="0.2">
      <c r="A4" s="44" t="s">
        <v>11</v>
      </c>
      <c r="B4" s="47">
        <v>175466.47</v>
      </c>
    </row>
    <row r="5" spans="1:2" x14ac:dyDescent="0.2">
      <c r="A5" s="44" t="s">
        <v>107</v>
      </c>
      <c r="B5" s="47">
        <v>1393062.78</v>
      </c>
    </row>
    <row r="6" spans="1:2" x14ac:dyDescent="0.2">
      <c r="A6" s="44" t="s">
        <v>15</v>
      </c>
      <c r="B6" s="47">
        <v>206018.81</v>
      </c>
    </row>
    <row r="7" spans="1:2" x14ac:dyDescent="0.2">
      <c r="A7" s="44" t="s">
        <v>16</v>
      </c>
      <c r="B7" s="47">
        <v>979051.3</v>
      </c>
    </row>
    <row r="8" spans="1:2" x14ac:dyDescent="0.2">
      <c r="A8" s="44" t="s">
        <v>17</v>
      </c>
      <c r="B8" s="47">
        <v>316220.84000000003</v>
      </c>
    </row>
    <row r="9" spans="1:2" x14ac:dyDescent="0.2">
      <c r="A9" s="44" t="s">
        <v>18</v>
      </c>
      <c r="B9" s="47">
        <v>188932.12</v>
      </c>
    </row>
    <row r="10" spans="1:2" x14ac:dyDescent="0.2">
      <c r="A10" s="44" t="s">
        <v>19</v>
      </c>
      <c r="B10" s="55">
        <v>461383.77</v>
      </c>
    </row>
    <row r="11" spans="1:2" x14ac:dyDescent="0.2">
      <c r="A11" s="44" t="s">
        <v>101</v>
      </c>
      <c r="B11" s="47">
        <v>82419.39</v>
      </c>
    </row>
    <row r="12" spans="1:2" x14ac:dyDescent="0.2">
      <c r="A12" s="44" t="s">
        <v>20</v>
      </c>
      <c r="B12" s="47">
        <v>542311.99</v>
      </c>
    </row>
    <row r="13" spans="1:2" x14ac:dyDescent="0.2">
      <c r="A13" s="44" t="s">
        <v>98</v>
      </c>
      <c r="B13" s="47">
        <v>160814.34</v>
      </c>
    </row>
    <row r="14" spans="1:2" x14ac:dyDescent="0.2">
      <c r="A14" s="44" t="s">
        <v>21</v>
      </c>
      <c r="B14" s="47">
        <v>328662.88</v>
      </c>
    </row>
    <row r="15" spans="1:2" x14ac:dyDescent="0.2">
      <c r="A15" s="44" t="s">
        <v>108</v>
      </c>
      <c r="B15" s="47">
        <v>85142.03</v>
      </c>
    </row>
    <row r="16" spans="1:2" x14ac:dyDescent="0.2">
      <c r="A16" s="44" t="s">
        <v>22</v>
      </c>
      <c r="B16" s="47">
        <v>2350924.71</v>
      </c>
    </row>
    <row r="17" spans="1:2" x14ac:dyDescent="0.2">
      <c r="A17" s="44" t="s">
        <v>23</v>
      </c>
      <c r="B17" s="47">
        <v>928334.39</v>
      </c>
    </row>
    <row r="18" spans="1:2" x14ac:dyDescent="0.2">
      <c r="A18" s="44" t="s">
        <v>24</v>
      </c>
      <c r="B18" s="47">
        <v>2341.8200000000002</v>
      </c>
    </row>
    <row r="19" spans="1:2" x14ac:dyDescent="0.2">
      <c r="A19" s="44" t="s">
        <v>25</v>
      </c>
      <c r="B19" s="47">
        <v>624108.53</v>
      </c>
    </row>
    <row r="20" spans="1:2" x14ac:dyDescent="0.2">
      <c r="A20" s="44" t="s">
        <v>26</v>
      </c>
      <c r="B20" s="47">
        <v>1972657.15</v>
      </c>
    </row>
    <row r="21" spans="1:2" x14ac:dyDescent="0.2">
      <c r="A21" s="44" t="s">
        <v>27</v>
      </c>
      <c r="B21" s="47">
        <v>6863799.75</v>
      </c>
    </row>
    <row r="22" spans="1:2" x14ac:dyDescent="0.2">
      <c r="A22" s="44" t="s">
        <v>28</v>
      </c>
      <c r="B22" s="47">
        <v>281439.49</v>
      </c>
    </row>
    <row r="23" spans="1:2" x14ac:dyDescent="0.2">
      <c r="A23" s="44" t="s">
        <v>30</v>
      </c>
      <c r="B23" s="47">
        <v>1377363.06</v>
      </c>
    </row>
    <row r="24" spans="1:2" x14ac:dyDescent="0.2">
      <c r="A24" s="44" t="s">
        <v>31</v>
      </c>
      <c r="B24" s="47">
        <v>567479.12</v>
      </c>
    </row>
    <row r="25" spans="1:2" hidden="1" x14ac:dyDescent="0.2">
      <c r="A25" s="44" t="s">
        <v>32</v>
      </c>
      <c r="B25" s="47"/>
    </row>
    <row r="26" spans="1:2" hidden="1" x14ac:dyDescent="0.2">
      <c r="A26" s="44" t="s">
        <v>38</v>
      </c>
      <c r="B26" s="47">
        <v>0</v>
      </c>
    </row>
    <row r="27" spans="1:2" x14ac:dyDescent="0.2">
      <c r="A27" s="44" t="s">
        <v>39</v>
      </c>
      <c r="B27" s="47">
        <v>314426.01</v>
      </c>
    </row>
    <row r="28" spans="1:2" x14ac:dyDescent="0.2">
      <c r="A28" s="44" t="s">
        <v>102</v>
      </c>
      <c r="B28" s="47">
        <v>58911.33</v>
      </c>
    </row>
    <row r="29" spans="1:2" x14ac:dyDescent="0.2">
      <c r="A29" s="44" t="s">
        <v>40</v>
      </c>
      <c r="B29" s="47">
        <v>92372.28</v>
      </c>
    </row>
    <row r="30" spans="1:2" x14ac:dyDescent="0.2">
      <c r="A30" s="44" t="s">
        <v>103</v>
      </c>
      <c r="B30" s="47">
        <v>78015.56</v>
      </c>
    </row>
    <row r="31" spans="1:2" x14ac:dyDescent="0.2">
      <c r="A31" s="44" t="s">
        <v>41</v>
      </c>
      <c r="B31" s="47">
        <v>294729.63</v>
      </c>
    </row>
    <row r="32" spans="1:2" x14ac:dyDescent="0.2">
      <c r="A32" s="44" t="s">
        <v>42</v>
      </c>
      <c r="B32" s="47">
        <v>224484.76</v>
      </c>
    </row>
    <row r="33" spans="1:2" x14ac:dyDescent="0.2">
      <c r="A33" s="44" t="s">
        <v>43</v>
      </c>
      <c r="B33" s="47">
        <v>748921.51</v>
      </c>
    </row>
    <row r="34" spans="1:2" x14ac:dyDescent="0.2">
      <c r="A34" s="44" t="s">
        <v>44</v>
      </c>
      <c r="B34" s="47">
        <v>306959.46999999997</v>
      </c>
    </row>
    <row r="35" spans="1:2" x14ac:dyDescent="0.2">
      <c r="A35" s="44" t="s">
        <v>45</v>
      </c>
      <c r="B35" s="47">
        <v>398668.87</v>
      </c>
    </row>
    <row r="36" spans="1:2" x14ac:dyDescent="0.2">
      <c r="A36" s="44" t="s">
        <v>46</v>
      </c>
      <c r="B36" s="47">
        <v>977371.46</v>
      </c>
    </row>
    <row r="37" spans="1:2" x14ac:dyDescent="0.2">
      <c r="A37" s="44" t="s">
        <v>47</v>
      </c>
      <c r="B37" s="47">
        <v>3435126.88</v>
      </c>
    </row>
    <row r="38" spans="1:2" x14ac:dyDescent="0.2">
      <c r="A38" s="44" t="s">
        <v>104</v>
      </c>
      <c r="B38" s="47">
        <v>272039.13</v>
      </c>
    </row>
    <row r="39" spans="1:2" x14ac:dyDescent="0.2">
      <c r="A39" s="44" t="s">
        <v>99</v>
      </c>
      <c r="B39" s="47">
        <v>108103.4</v>
      </c>
    </row>
    <row r="40" spans="1:2" x14ac:dyDescent="0.2">
      <c r="A40" s="44" t="s">
        <v>49</v>
      </c>
      <c r="B40" s="47">
        <v>2858261.71</v>
      </c>
    </row>
    <row r="41" spans="1:2" x14ac:dyDescent="0.2">
      <c r="A41" s="45" t="s">
        <v>105</v>
      </c>
      <c r="B41" s="48">
        <f>SUM(B2:B40)</f>
        <v>30839167.459999997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F6F27C931F384B99A051B55B84B537" ma:contentTypeVersion="6" ma:contentTypeDescription="Create a new document." ma:contentTypeScope="" ma:versionID="d933ee059f6c79647d699dfc27346ad2">
  <xsd:schema xmlns:xsd="http://www.w3.org/2001/XMLSchema" xmlns:xs="http://www.w3.org/2001/XMLSchema" xmlns:p="http://schemas.microsoft.com/office/2006/metadata/properties" xmlns:ns2="aa5e197e-bee5-437e-9882-da1c1f2d97f8" targetNamespace="http://schemas.microsoft.com/office/2006/metadata/properties" ma:root="true" ma:fieldsID="a978ea119e0e873870cb029d8551ad99" ns2:_="">
    <xsd:import namespace="aa5e197e-bee5-437e-9882-da1c1f2d9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5e197e-bee5-437e-9882-da1c1f2d97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CC2D95-3FF8-4337-840D-312170C05E1D}"/>
</file>

<file path=customXml/itemProps2.xml><?xml version="1.0" encoding="utf-8"?>
<ds:datastoreItem xmlns:ds="http://schemas.openxmlformats.org/officeDocument/2006/customXml" ds:itemID="{3A0CD130-13C5-4A63-9BAD-00BC9DE91E00}"/>
</file>

<file path=customXml/itemProps3.xml><?xml version="1.0" encoding="utf-8"?>
<ds:datastoreItem xmlns:ds="http://schemas.openxmlformats.org/officeDocument/2006/customXml" ds:itemID="{4F7360B1-F235-4E80-AE44-071F6CE5C9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Detail</vt:lpstr>
      <vt:lpstr>Library Detail</vt:lpstr>
      <vt:lpstr>Detail!Print_Area</vt:lpstr>
    </vt:vector>
  </TitlesOfParts>
  <Company>Minnesota State Colleges and Universities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Anderson</dc:creator>
  <cp:lastModifiedBy>Susan Anderson</cp:lastModifiedBy>
  <cp:lastPrinted>2015-04-17T14:01:49Z</cp:lastPrinted>
  <dcterms:created xsi:type="dcterms:W3CDTF">2008-03-05T13:52:28Z</dcterms:created>
  <dcterms:modified xsi:type="dcterms:W3CDTF">2016-03-21T19:31:11Z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0x010100D4F6F27C931F384B99A051B55B84B537</vt:lpwstr>
  </property>
</Properties>
</file>