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4\"/>
    </mc:Choice>
  </mc:AlternateContent>
  <bookViews>
    <workbookView xWindow="0" yWindow="0" windowWidth="21600" windowHeight="9720" activeTab="2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Detail!$A$1:$P$51</definedName>
  </definedNames>
  <calcPr calcId="152511"/>
</workbook>
</file>

<file path=xl/calcChain.xml><?xml version="1.0" encoding="utf-8"?>
<calcChain xmlns="http://schemas.openxmlformats.org/spreadsheetml/2006/main">
  <c r="B5" i="3" l="1"/>
  <c r="P22" i="1" l="1"/>
  <c r="O22" i="1" s="1"/>
  <c r="I22" i="1" l="1"/>
  <c r="G22" i="1"/>
  <c r="E22" i="1"/>
  <c r="C22" i="1"/>
  <c r="M22" i="1"/>
  <c r="K22" i="1"/>
  <c r="L20" i="1"/>
  <c r="N29" i="1" l="1"/>
  <c r="L29" i="1"/>
  <c r="J29" i="1"/>
  <c r="H29" i="1"/>
  <c r="F29" i="1"/>
  <c r="D29" i="1"/>
  <c r="B29" i="1"/>
  <c r="N9" i="1"/>
  <c r="L9" i="1"/>
  <c r="J9" i="1"/>
  <c r="H9" i="1"/>
  <c r="F9" i="1"/>
  <c r="D9" i="1"/>
  <c r="B9" i="1"/>
  <c r="L48" i="1" l="1"/>
  <c r="P46" i="1"/>
  <c r="M46" i="1" s="1"/>
  <c r="P45" i="1"/>
  <c r="O45" i="1" s="1"/>
  <c r="P44" i="1"/>
  <c r="M44" i="1" s="1"/>
  <c r="P43" i="1"/>
  <c r="O43" i="1" s="1"/>
  <c r="P42" i="1"/>
  <c r="M42" i="1" s="1"/>
  <c r="P41" i="1"/>
  <c r="O41" i="1" s="1"/>
  <c r="P40" i="1"/>
  <c r="M40" i="1" s="1"/>
  <c r="P39" i="1"/>
  <c r="O39" i="1" s="1"/>
  <c r="P38" i="1"/>
  <c r="M38" i="1" s="1"/>
  <c r="P37" i="1"/>
  <c r="O37" i="1" s="1"/>
  <c r="P36" i="1"/>
  <c r="M36" i="1" s="1"/>
  <c r="P35" i="1"/>
  <c r="O35" i="1" s="1"/>
  <c r="P34" i="1"/>
  <c r="M34" i="1" s="1"/>
  <c r="P33" i="1"/>
  <c r="O33" i="1" s="1"/>
  <c r="P32" i="1"/>
  <c r="M32" i="1" s="1"/>
  <c r="P31" i="1"/>
  <c r="O31" i="1" s="1"/>
  <c r="P30" i="1"/>
  <c r="M30" i="1" s="1"/>
  <c r="P28" i="1"/>
  <c r="M28" i="1" s="1"/>
  <c r="P27" i="1"/>
  <c r="O27" i="1" s="1"/>
  <c r="P26" i="1"/>
  <c r="M26" i="1" s="1"/>
  <c r="P25" i="1"/>
  <c r="O25" i="1" s="1"/>
  <c r="P24" i="1"/>
  <c r="M24" i="1" s="1"/>
  <c r="P23" i="1"/>
  <c r="O23" i="1" s="1"/>
  <c r="P21" i="1"/>
  <c r="O21" i="1" s="1"/>
  <c r="P20" i="1"/>
  <c r="M20" i="1" s="1"/>
  <c r="P19" i="1"/>
  <c r="O19" i="1" s="1"/>
  <c r="P17" i="1"/>
  <c r="O17" i="1" s="1"/>
  <c r="P16" i="1"/>
  <c r="M16" i="1" s="1"/>
  <c r="P15" i="1"/>
  <c r="O15" i="1" s="1"/>
  <c r="P14" i="1"/>
  <c r="M14" i="1" s="1"/>
  <c r="P13" i="1"/>
  <c r="O13" i="1" s="1"/>
  <c r="P12" i="1"/>
  <c r="M12" i="1" s="1"/>
  <c r="P11" i="1"/>
  <c r="O11" i="1" s="1"/>
  <c r="P10" i="1"/>
  <c r="M10" i="1" s="1"/>
  <c r="P8" i="1"/>
  <c r="M8" i="1" s="1"/>
  <c r="P7" i="1"/>
  <c r="O7" i="1" s="1"/>
  <c r="P6" i="1"/>
  <c r="M6" i="1" s="1"/>
  <c r="P18" i="1"/>
  <c r="I18" i="1" s="1"/>
  <c r="C19" i="2" s="1"/>
  <c r="G28" i="1" l="1"/>
  <c r="M7" i="1"/>
  <c r="G24" i="1"/>
  <c r="G41" i="1"/>
  <c r="E11" i="1"/>
  <c r="K33" i="1"/>
  <c r="O46" i="1"/>
  <c r="I30" i="1"/>
  <c r="C30" i="2" s="1"/>
  <c r="E24" i="1"/>
  <c r="G38" i="1"/>
  <c r="O28" i="1"/>
  <c r="I28" i="1"/>
  <c r="C28" i="2" s="1"/>
  <c r="E46" i="1"/>
  <c r="O30" i="1"/>
  <c r="K46" i="1"/>
  <c r="G42" i="1"/>
  <c r="I7" i="1"/>
  <c r="C8" i="2" s="1"/>
  <c r="M39" i="1"/>
  <c r="G39" i="1"/>
  <c r="C42" i="1"/>
  <c r="B41" i="2" s="1"/>
  <c r="G46" i="1"/>
  <c r="E30" i="1"/>
  <c r="E39" i="1"/>
  <c r="K19" i="1"/>
  <c r="I45" i="1"/>
  <c r="C44" i="2" s="1"/>
  <c r="M15" i="1"/>
  <c r="K44" i="1"/>
  <c r="G15" i="1"/>
  <c r="C28" i="1"/>
  <c r="B28" i="2" s="1"/>
  <c r="E15" i="1"/>
  <c r="K7" i="1"/>
  <c r="I15" i="1"/>
  <c r="C16" i="2" s="1"/>
  <c r="M11" i="1"/>
  <c r="K28" i="1"/>
  <c r="G7" i="1"/>
  <c r="E19" i="1"/>
  <c r="E41" i="1"/>
  <c r="K27" i="1"/>
  <c r="G44" i="1"/>
  <c r="C11" i="1"/>
  <c r="B12" i="2" s="1"/>
  <c r="O44" i="1"/>
  <c r="E40" i="1"/>
  <c r="G26" i="1"/>
  <c r="I39" i="1"/>
  <c r="C38" i="2" s="1"/>
  <c r="G31" i="1"/>
  <c r="K17" i="1"/>
  <c r="I31" i="1"/>
  <c r="C31" i="2" s="1"/>
  <c r="C31" i="1"/>
  <c r="B31" i="2" s="1"/>
  <c r="M27" i="1"/>
  <c r="K14" i="1"/>
  <c r="G27" i="1"/>
  <c r="I44" i="1"/>
  <c r="C43" i="2" s="1"/>
  <c r="E31" i="1"/>
  <c r="E13" i="1"/>
  <c r="E26" i="1"/>
  <c r="K39" i="1"/>
  <c r="M31" i="1"/>
  <c r="K31" i="1"/>
  <c r="G6" i="1"/>
  <c r="I19" i="1"/>
  <c r="C20" i="2" s="1"/>
  <c r="M23" i="1"/>
  <c r="G17" i="1"/>
  <c r="E14" i="1"/>
  <c r="C32" i="1"/>
  <c r="B32" i="2" s="1"/>
  <c r="K41" i="1"/>
  <c r="G30" i="1"/>
  <c r="O26" i="1"/>
  <c r="M17" i="1"/>
  <c r="K6" i="1"/>
  <c r="I26" i="1"/>
  <c r="E32" i="1"/>
  <c r="E17" i="1"/>
  <c r="O16" i="1"/>
  <c r="I41" i="1"/>
  <c r="C40" i="2" s="1"/>
  <c r="I17" i="1"/>
  <c r="C18" i="2" s="1"/>
  <c r="I6" i="1"/>
  <c r="C7" i="2" s="1"/>
  <c r="M41" i="1"/>
  <c r="G37" i="1"/>
  <c r="E37" i="1"/>
  <c r="C41" i="1"/>
  <c r="B40" i="2" s="1"/>
  <c r="E45" i="1"/>
  <c r="K45" i="1"/>
  <c r="M45" i="1"/>
  <c r="G43" i="1"/>
  <c r="C43" i="1"/>
  <c r="B42" i="2" s="1"/>
  <c r="K43" i="1"/>
  <c r="I43" i="1"/>
  <c r="C42" i="2" s="1"/>
  <c r="M43" i="1"/>
  <c r="E43" i="1"/>
  <c r="K42" i="1"/>
  <c r="I42" i="1"/>
  <c r="C41" i="2" s="1"/>
  <c r="O42" i="1"/>
  <c r="E42" i="1"/>
  <c r="O40" i="1"/>
  <c r="I38" i="1"/>
  <c r="C37" i="2" s="1"/>
  <c r="E38" i="1"/>
  <c r="G36" i="1"/>
  <c r="O36" i="1"/>
  <c r="K36" i="1"/>
  <c r="I36" i="1"/>
  <c r="C35" i="2" s="1"/>
  <c r="E36" i="1"/>
  <c r="C36" i="1"/>
  <c r="B35" i="2" s="1"/>
  <c r="K35" i="1"/>
  <c r="I35" i="1"/>
  <c r="M35" i="1"/>
  <c r="C35" i="1"/>
  <c r="G35" i="1"/>
  <c r="E35" i="1"/>
  <c r="G34" i="1"/>
  <c r="E34" i="1"/>
  <c r="O34" i="1"/>
  <c r="K34" i="1"/>
  <c r="I34" i="1"/>
  <c r="C34" i="2" s="1"/>
  <c r="C34" i="1"/>
  <c r="B34" i="2" s="1"/>
  <c r="C33" i="1"/>
  <c r="B33" i="2" s="1"/>
  <c r="M33" i="1"/>
  <c r="I33" i="1"/>
  <c r="C33" i="2" s="1"/>
  <c r="G33" i="1"/>
  <c r="E33" i="1"/>
  <c r="P29" i="1"/>
  <c r="K29" i="1" s="1"/>
  <c r="G32" i="1"/>
  <c r="O32" i="1"/>
  <c r="K32" i="1"/>
  <c r="I32" i="1"/>
  <c r="C32" i="2" s="1"/>
  <c r="N48" i="1"/>
  <c r="B48" i="1"/>
  <c r="I27" i="1"/>
  <c r="C27" i="2" s="1"/>
  <c r="K25" i="1"/>
  <c r="I25" i="1"/>
  <c r="C26" i="2" s="1"/>
  <c r="G25" i="1"/>
  <c r="E25" i="1"/>
  <c r="M25" i="1"/>
  <c r="C25" i="1"/>
  <c r="B26" i="2" s="1"/>
  <c r="K23" i="1"/>
  <c r="I23" i="1"/>
  <c r="C24" i="2" s="1"/>
  <c r="C23" i="2"/>
  <c r="K21" i="1"/>
  <c r="I21" i="1"/>
  <c r="C22" i="2" s="1"/>
  <c r="M21" i="1"/>
  <c r="G21" i="1"/>
  <c r="C21" i="1"/>
  <c r="B22" i="2" s="1"/>
  <c r="E21" i="1"/>
  <c r="M19" i="1"/>
  <c r="O18" i="1"/>
  <c r="C18" i="1"/>
  <c r="B19" i="2" s="1"/>
  <c r="D19" i="2" s="1"/>
  <c r="G18" i="1"/>
  <c r="K18" i="1"/>
  <c r="E18" i="1"/>
  <c r="M18" i="1"/>
  <c r="C17" i="1"/>
  <c r="B18" i="2" s="1"/>
  <c r="I16" i="1"/>
  <c r="C17" i="2" s="1"/>
  <c r="E16" i="1"/>
  <c r="K15" i="1"/>
  <c r="C15" i="1"/>
  <c r="B16" i="2" s="1"/>
  <c r="G14" i="1"/>
  <c r="O14" i="1"/>
  <c r="E12" i="1"/>
  <c r="G12" i="1"/>
  <c r="O12" i="1"/>
  <c r="K12" i="1"/>
  <c r="K11" i="1"/>
  <c r="I11" i="1"/>
  <c r="C12" i="2" s="1"/>
  <c r="G11" i="1"/>
  <c r="G10" i="1"/>
  <c r="O10" i="1"/>
  <c r="K10" i="1"/>
  <c r="D48" i="1"/>
  <c r="O8" i="1"/>
  <c r="K8" i="1"/>
  <c r="I8" i="1"/>
  <c r="C9" i="2" s="1"/>
  <c r="E8" i="1"/>
  <c r="C8" i="1"/>
  <c r="B9" i="2" s="1"/>
  <c r="G8" i="1"/>
  <c r="E7" i="1"/>
  <c r="O6" i="1"/>
  <c r="E6" i="1"/>
  <c r="C6" i="1"/>
  <c r="B7" i="2" s="1"/>
  <c r="K26" i="1"/>
  <c r="C26" i="1"/>
  <c r="I46" i="1"/>
  <c r="C45" i="2" s="1"/>
  <c r="C46" i="1"/>
  <c r="B45" i="2" s="1"/>
  <c r="G45" i="1"/>
  <c r="C45" i="1"/>
  <c r="B44" i="2" s="1"/>
  <c r="C44" i="1"/>
  <c r="B43" i="2" s="1"/>
  <c r="E44" i="1"/>
  <c r="G40" i="1"/>
  <c r="K40" i="1"/>
  <c r="I40" i="1"/>
  <c r="C39" i="2" s="1"/>
  <c r="C40" i="1"/>
  <c r="B39" i="2" s="1"/>
  <c r="C39" i="1"/>
  <c r="B38" i="2" s="1"/>
  <c r="O38" i="1"/>
  <c r="K38" i="1"/>
  <c r="C38" i="1"/>
  <c r="B37" i="2" s="1"/>
  <c r="K37" i="1"/>
  <c r="I37" i="1"/>
  <c r="C36" i="2" s="1"/>
  <c r="M37" i="1"/>
  <c r="C37" i="1"/>
  <c r="B36" i="2" s="1"/>
  <c r="H48" i="1"/>
  <c r="J48" i="1"/>
  <c r="F48" i="1"/>
  <c r="K30" i="1"/>
  <c r="C30" i="1"/>
  <c r="B30" i="2" s="1"/>
  <c r="E28" i="1"/>
  <c r="C27" i="1"/>
  <c r="B27" i="2" s="1"/>
  <c r="E27" i="1"/>
  <c r="O24" i="1"/>
  <c r="K24" i="1"/>
  <c r="I24" i="1"/>
  <c r="C25" i="2" s="1"/>
  <c r="C24" i="1"/>
  <c r="B25" i="2" s="1"/>
  <c r="G23" i="1"/>
  <c r="E23" i="1"/>
  <c r="C23" i="1"/>
  <c r="B24" i="2" s="1"/>
  <c r="B23" i="2"/>
  <c r="K20" i="1"/>
  <c r="E20" i="1"/>
  <c r="G19" i="1"/>
  <c r="G20" i="1"/>
  <c r="O20" i="1"/>
  <c r="I20" i="1"/>
  <c r="C21" i="2" s="1"/>
  <c r="C20" i="1"/>
  <c r="B21" i="2" s="1"/>
  <c r="C19" i="1"/>
  <c r="B20" i="2" s="1"/>
  <c r="G16" i="1"/>
  <c r="K16" i="1"/>
  <c r="C16" i="1"/>
  <c r="I14" i="1"/>
  <c r="C15" i="2" s="1"/>
  <c r="C14" i="1"/>
  <c r="B15" i="2" s="1"/>
  <c r="K13" i="1"/>
  <c r="C13" i="1"/>
  <c r="B14" i="2" s="1"/>
  <c r="I13" i="1"/>
  <c r="C14" i="2" s="1"/>
  <c r="M13" i="1"/>
  <c r="G13" i="1"/>
  <c r="C12" i="1"/>
  <c r="B13" i="2" s="1"/>
  <c r="I12" i="1"/>
  <c r="C13" i="2" s="1"/>
  <c r="I10" i="1"/>
  <c r="C11" i="2" s="1"/>
  <c r="E10" i="1"/>
  <c r="C10" i="1"/>
  <c r="B11" i="2" s="1"/>
  <c r="P9" i="1"/>
  <c r="C7" i="1"/>
  <c r="B8" i="2" s="1"/>
  <c r="D18" i="2" l="1"/>
  <c r="D28" i="2"/>
  <c r="D20" i="2"/>
  <c r="D30" i="2"/>
  <c r="D32" i="2"/>
  <c r="D8" i="2"/>
  <c r="D44" i="2"/>
  <c r="D38" i="2"/>
  <c r="D31" i="2"/>
  <c r="D43" i="2"/>
  <c r="D12" i="2"/>
  <c r="D16" i="2"/>
  <c r="D41" i="2"/>
  <c r="D40" i="2"/>
  <c r="D7" i="2"/>
  <c r="D24" i="2"/>
  <c r="D27" i="2"/>
  <c r="D37" i="2"/>
  <c r="D33" i="2"/>
  <c r="D11" i="2"/>
  <c r="D23" i="2"/>
  <c r="D9" i="2"/>
  <c r="D22" i="2"/>
  <c r="D42" i="2"/>
  <c r="D36" i="2"/>
  <c r="D35" i="2"/>
  <c r="G29" i="1"/>
  <c r="M29" i="1"/>
  <c r="O29" i="1"/>
  <c r="D34" i="2"/>
  <c r="C29" i="1"/>
  <c r="B29" i="2" s="1"/>
  <c r="I29" i="1"/>
  <c r="C29" i="2" s="1"/>
  <c r="E29" i="1"/>
  <c r="D26" i="2"/>
  <c r="B17" i="2"/>
  <c r="D17" i="2" s="1"/>
  <c r="D15" i="2"/>
  <c r="D25" i="2"/>
  <c r="D39" i="2"/>
  <c r="D45" i="2"/>
  <c r="D21" i="2"/>
  <c r="D14" i="2"/>
  <c r="D13" i="2"/>
  <c r="C9" i="1"/>
  <c r="B10" i="2" s="1"/>
  <c r="E9" i="1"/>
  <c r="M9" i="1"/>
  <c r="K9" i="1"/>
  <c r="G9" i="1"/>
  <c r="O9" i="1"/>
  <c r="P48" i="1"/>
  <c r="I9" i="1"/>
  <c r="C10" i="2" s="1"/>
  <c r="D29" i="2" l="1"/>
  <c r="O48" i="1"/>
  <c r="M48" i="1"/>
  <c r="I48" i="1"/>
  <c r="C47" i="2" s="1"/>
  <c r="K48" i="1"/>
  <c r="G48" i="1"/>
  <c r="E48" i="1"/>
  <c r="C48" i="1"/>
  <c r="B47" i="2" s="1"/>
  <c r="D10" i="2"/>
  <c r="D47" i="2" l="1"/>
</calcChain>
</file>

<file path=xl/sharedStrings.xml><?xml version="1.0" encoding="utf-8"?>
<sst xmlns="http://schemas.openxmlformats.org/spreadsheetml/2006/main" count="154" uniqueCount="115">
  <si>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</si>
  <si>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</si>
  <si>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</si>
  <si>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</si>
  <si>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</si>
  <si>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</si>
  <si>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</si>
  <si>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</si>
  <si>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</si>
  <si>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</si>
  <si>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Alexandria TC</t>
  </si>
  <si>
    <t>Anoka Ramsey CC</t>
  </si>
  <si>
    <t>Anoka TC</t>
  </si>
  <si>
    <t>Bemidji SU &amp; Northwest TC-Bemidji</t>
  </si>
  <si>
    <t xml:space="preserve">     Bemidji SU</t>
  </si>
  <si>
    <t xml:space="preserve">    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</si>
  <si>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</si>
  <si>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</si>
  <si>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</si>
  <si>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</si>
  <si>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</si>
  <si>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</si>
  <si>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</si>
  <si>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</si>
  <si>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Minneapolis College</t>
  </si>
  <si>
    <t>Minnesota SC-Southeast Technical</t>
  </si>
  <si>
    <t>Minnesota State College</t>
  </si>
  <si>
    <t>Minnesota SU Moorhead</t>
  </si>
  <si>
    <t>Minnesota SU, Mankato</t>
  </si>
  <si>
    <t>Minnesota West College</t>
  </si>
  <si>
    <t>MnSCU Systemwide/Office of the Chancellor</t>
  </si>
  <si>
    <t>Normandale CC</t>
  </si>
  <si>
    <t>North Hennepin CC</t>
  </si>
  <si>
    <t>Northeast Higher Education District</t>
  </si>
  <si>
    <t xml:space="preserve">     Hibbing College</t>
  </si>
  <si>
    <t xml:space="preserve">     Itasca CC</t>
  </si>
  <si>
    <t xml:space="preserve">     Mesabi Range College</t>
  </si>
  <si>
    <t xml:space="preserve">     Rainy River CC</t>
  </si>
  <si>
    <t xml:space="preserve">     Vermilion CC</t>
  </si>
  <si>
    <t>Northeast Service Unit</t>
  </si>
  <si>
    <t>Northland College</t>
  </si>
  <si>
    <t>Pine TC</t>
  </si>
  <si>
    <t>Ridgewater College</t>
  </si>
  <si>
    <t>Riverland College</t>
  </si>
  <si>
    <t>Rochester College</t>
  </si>
  <si>
    <t>Saint Paul College</t>
  </si>
  <si>
    <t>South Central College</t>
  </si>
  <si>
    <t>Southwest Minnesota SU</t>
  </si>
  <si>
    <t>St. Cloud SU</t>
  </si>
  <si>
    <t>St. Cloud TC</t>
  </si>
  <si>
    <t>Winona SU</t>
  </si>
  <si>
    <t>TOTAL</t>
  </si>
  <si>
    <t>MnSCU Finance Division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</si>
  <si>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</si>
  <si>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</si>
  <si>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</si>
  <si>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</si>
  <si>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</si>
  <si>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</si>
  <si>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</si>
  <si>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</si>
  <si>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</si>
  <si>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</si>
  <si>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</si>
  <si>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</si>
  <si>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Alexandria Technical College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</si>
  <si>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</si>
  <si>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</si>
  <si>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</si>
  <si>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</si>
  <si>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</si>
  <si>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</si>
  <si>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</si>
  <si>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</si>
  <si>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</si>
  <si>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</si>
  <si>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</si>
  <si>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</si>
  <si>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</si>
  <si>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</si>
  <si>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</si>
  <si>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</si>
  <si>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</si>
  <si>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</si>
  <si>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</si>
  <si>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</si>
  <si>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</si>
  <si>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</si>
  <si>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</si>
  <si>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</si>
  <si>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College</t>
  </si>
  <si>
    <t>Riverland Community College</t>
  </si>
  <si>
    <t>Rochester Community &amp; Technical College</t>
  </si>
  <si>
    <t>South Central Technical College</t>
  </si>
  <si>
    <t>Southwest Minnesota State University</t>
  </si>
  <si>
    <t>St. Cloud State University</t>
  </si>
  <si>
    <t>St. Cloud Technical College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</si>
  <si>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</si>
  <si>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</si>
  <si>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</si>
  <si>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</si>
  <si>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</si>
  <si>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</si>
  <si>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</si>
  <si>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</si>
  <si>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</si>
  <si>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</si>
  <si>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</si>
  <si>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>April 2014</t>
  </si>
  <si>
    <t>FY2014 General Fund Instruction and Academic Support Expenditures as a Percentage of Education and General Expenditures</t>
  </si>
  <si>
    <t>FY2014 General Fund Instruction and Academic Support Expenditures as a Percentage of Education</t>
  </si>
  <si>
    <t>April 2015</t>
  </si>
  <si>
    <t>FY2014 Library Expenses</t>
  </si>
  <si>
    <t xml:space="preserve">Bemidji SU  </t>
  </si>
  <si>
    <t>Mesabi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</si>
</sst>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3" fillId="0" borderId="0" xfId="0" applyNumberFormat="1" applyFont="1" applyBorder="1"/>
    <xf numFmtId="38" fontId="5" fillId="0" borderId="5" xfId="2" applyNumberFormat="1" applyFont="1" applyFill="1" applyBorder="1" applyAlignment="1">
      <alignment horizontal="center" wrapText="1"/>
    </xf>
    <xf numFmtId="164" fontId="5" fillId="2" borderId="5" xfId="2" applyNumberFormat="1" applyFont="1" applyFill="1" applyBorder="1" applyAlignment="1">
      <alignment horizontal="center" wrapText="1"/>
    </xf>
    <xf numFmtId="38" fontId="3" fillId="2" borderId="5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8" xfId="0" applyFon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0" xfId="0" applyNumberFormat="1"/>
    <xf numFmtId="3" fontId="5" fillId="0" borderId="3" xfId="1" applyNumberFormat="1" applyFont="1" applyFill="1" applyBorder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0" fontId="3" fillId="0" borderId="0" xfId="0" applyFont="1" applyAlignment="1">
      <alignment wrapText="1"/>
    </xf>
    <xf numFmtId="3" fontId="0" fillId="0" borderId="9" xfId="0" applyNumberFormat="1" applyFill="1" applyBorder="1"/>
    <xf numFmtId="3" fontId="0" fillId="0" borderId="10" xfId="0" applyNumberFormat="1" applyBorder="1"/>
  </cellXfs>
  <cellStyles count="4"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0" workbookViewId="0">
      <selection activeCell="A51" sqref="A51"/>
    </sheetView>
  </sheetViews>
  <sheetFormatPr defaultRowHeight="12.75" x14ac:dyDescent="0.2"/>
  <cols>
    <col min="1" max="1" width="48.85546875" style="5" customWidth="1"/>
    <col min="2" max="2" width="13.140625" style="15" customWidth="1"/>
    <col min="3" max="3" width="14.28515625" style="15" customWidth="1"/>
    <col min="4" max="4" width="16.42578125" style="15" customWidth="1"/>
  </cols>
  <sheetData>
    <row r="1" spans="1:4" ht="23.25" x14ac:dyDescent="0.35">
      <c r="A1" s="14" t="s">
        <v>0</v>
      </c>
      <c r="C1" s="16"/>
    </row>
    <row r="2" spans="1:4" x14ac:dyDescent="0.2">
      <c r="A2" s="40" t="s">
        <v>110</v>
      </c>
    </row>
    <row r="3" spans="1:4" x14ac:dyDescent="0.2">
      <c r="A3" s="13" t="s">
        <v>61</v>
      </c>
    </row>
    <row r="5" spans="1:4" ht="66" customHeight="1" x14ac:dyDescent="0.2">
      <c r="A5" s="17" t="s">
        <v>1</v>
      </c>
      <c r="B5" s="18" t="s">
        <v>62</v>
      </c>
      <c r="C5" s="18" t="s">
        <v>63</v>
      </c>
      <c r="D5" s="18" t="s">
        <v>64</v>
      </c>
    </row>
    <row r="6" spans="1:4" ht="12" customHeight="1" x14ac:dyDescent="0.2">
      <c r="A6" s="19"/>
      <c r="B6" s="20"/>
      <c r="C6" s="21"/>
      <c r="D6" s="21"/>
    </row>
    <row r="7" spans="1:4" ht="12" customHeight="1" x14ac:dyDescent="0.2">
      <c r="A7" s="22" t="s">
        <v>65</v>
      </c>
      <c r="B7" s="23">
        <f>Detail!C6</f>
        <v>0.53828439104010661</v>
      </c>
      <c r="C7" s="23">
        <f>Detail!I6</f>
        <v>0.10891406770611821</v>
      </c>
      <c r="D7" s="23">
        <f>+B7+C7</f>
        <v>0.64719845874622484</v>
      </c>
    </row>
    <row r="8" spans="1:4" ht="12" customHeight="1" x14ac:dyDescent="0.2">
      <c r="A8" s="22" t="s">
        <v>66</v>
      </c>
      <c r="B8" s="23">
        <f>Detail!C7</f>
        <v>0.49648739061385361</v>
      </c>
      <c r="C8" s="23">
        <f>Detail!I7</f>
        <v>0.15112349138555689</v>
      </c>
      <c r="D8" s="23">
        <f>+B8+C8</f>
        <v>0.64761088199941053</v>
      </c>
    </row>
    <row r="9" spans="1:4" ht="12" customHeight="1" x14ac:dyDescent="0.2">
      <c r="A9" s="22" t="s">
        <v>67</v>
      </c>
      <c r="B9" s="23">
        <f>Detail!C8</f>
        <v>0.53686079794285524</v>
      </c>
      <c r="C9" s="23">
        <f>Detail!I8</f>
        <v>9.1807626550078805E-2</v>
      </c>
      <c r="D9" s="23">
        <f t="shared" ref="D9:D45" si="0">+B9+C9</f>
        <v>0.62866842449293403</v>
      </c>
    </row>
    <row r="10" spans="1:4" ht="12" customHeight="1" x14ac:dyDescent="0.2">
      <c r="A10" s="24" t="s">
        <v>68</v>
      </c>
      <c r="B10" s="23">
        <f>Detail!C9</f>
        <v>0.40545280791960409</v>
      </c>
      <c r="C10" s="23">
        <f>Detail!I9</f>
        <v>0.13274595796791042</v>
      </c>
      <c r="D10" s="25">
        <f t="shared" si="0"/>
        <v>0.53819876588751447</v>
      </c>
    </row>
    <row r="11" spans="1:4" ht="12" customHeight="1" x14ac:dyDescent="0.2">
      <c r="A11" s="24" t="s">
        <v>69</v>
      </c>
      <c r="B11" s="23">
        <f>Detail!C10</f>
        <v>0.38310978441261362</v>
      </c>
      <c r="C11" s="23">
        <f>Detail!I10</f>
        <v>0.14592690318379353</v>
      </c>
      <c r="D11" s="25">
        <f t="shared" si="0"/>
        <v>0.52903668759640721</v>
      </c>
    </row>
    <row r="12" spans="1:4" ht="12" customHeight="1" x14ac:dyDescent="0.2">
      <c r="A12" s="24" t="s">
        <v>70</v>
      </c>
      <c r="B12" s="23">
        <f>Detail!C11</f>
        <v>0.52585120467767954</v>
      </c>
      <c r="C12" s="23">
        <f>Detail!I11</f>
        <v>6.1718656257744156E-2</v>
      </c>
      <c r="D12" s="25">
        <f t="shared" si="0"/>
        <v>0.58756986093542374</v>
      </c>
    </row>
    <row r="13" spans="1:4" ht="12" customHeight="1" x14ac:dyDescent="0.2">
      <c r="A13" s="24" t="s">
        <v>16</v>
      </c>
      <c r="B13" s="23">
        <f>Detail!C12</f>
        <v>0.49367940870361532</v>
      </c>
      <c r="C13" s="23">
        <f>Detail!I12</f>
        <v>0.14516353645058602</v>
      </c>
      <c r="D13" s="25">
        <f t="shared" si="0"/>
        <v>0.63884294515420137</v>
      </c>
    </row>
    <row r="14" spans="1:4" ht="12" customHeight="1" x14ac:dyDescent="0.2">
      <c r="A14" s="24" t="s">
        <v>17</v>
      </c>
      <c r="B14" s="23">
        <f>Detail!C13</f>
        <v>0.50627090196540303</v>
      </c>
      <c r="C14" s="23">
        <f>Detail!I13</f>
        <v>0.11421138125033142</v>
      </c>
      <c r="D14" s="25">
        <f t="shared" si="0"/>
        <v>0.6204822832157344</v>
      </c>
    </row>
    <row r="15" spans="1:4" ht="12" customHeight="1" x14ac:dyDescent="0.2">
      <c r="A15" s="24" t="s">
        <v>71</v>
      </c>
      <c r="B15" s="23">
        <f>Detail!C14</f>
        <v>0.50313863645342316</v>
      </c>
      <c r="C15" s="23">
        <f>Detail!I14</f>
        <v>0.11494576168228114</v>
      </c>
      <c r="D15" s="25">
        <f t="shared" si="0"/>
        <v>0.61808439813570426</v>
      </c>
    </row>
    <row r="16" spans="1:4" ht="12" customHeight="1" x14ac:dyDescent="0.2">
      <c r="A16" s="24" t="s">
        <v>72</v>
      </c>
      <c r="B16" s="23">
        <f>Detail!C15</f>
        <v>0.45914915850223537</v>
      </c>
      <c r="C16" s="23">
        <f>Detail!I15</f>
        <v>0.17557810475267302</v>
      </c>
      <c r="D16" s="25">
        <f t="shared" si="0"/>
        <v>0.63472726325490836</v>
      </c>
    </row>
    <row r="17" spans="1:4" ht="12" customHeight="1" x14ac:dyDescent="0.2">
      <c r="A17" s="24" t="s">
        <v>73</v>
      </c>
      <c r="B17" s="23">
        <f>Detail!C16</f>
        <v>0.51101455386569605</v>
      </c>
      <c r="C17" s="23">
        <f>Detail!I16</f>
        <v>0.14158475464566886</v>
      </c>
      <c r="D17" s="25">
        <f t="shared" si="0"/>
        <v>0.65259930851136494</v>
      </c>
    </row>
    <row r="18" spans="1:4" ht="12" customHeight="1" x14ac:dyDescent="0.2">
      <c r="A18" s="24" t="s">
        <v>74</v>
      </c>
      <c r="B18" s="23">
        <f>Detail!C17</f>
        <v>0.47561840511630227</v>
      </c>
      <c r="C18" s="23">
        <f>Detail!I17</f>
        <v>0.15069433506813179</v>
      </c>
      <c r="D18" s="25">
        <f t="shared" si="0"/>
        <v>0.62631274018443406</v>
      </c>
    </row>
    <row r="19" spans="1:4" ht="12" customHeight="1" x14ac:dyDescent="0.2">
      <c r="A19" s="24" t="s">
        <v>22</v>
      </c>
      <c r="B19" s="23">
        <f>Detail!C18</f>
        <v>0.55917189822561963</v>
      </c>
      <c r="C19" s="23">
        <f>Detail!I18</f>
        <v>8.3391366749472243E-2</v>
      </c>
      <c r="D19" s="25">
        <f t="shared" si="0"/>
        <v>0.64256326497509186</v>
      </c>
    </row>
    <row r="20" spans="1:4" ht="12" customHeight="1" x14ac:dyDescent="0.2">
      <c r="A20" s="24" t="s">
        <v>75</v>
      </c>
      <c r="B20" s="23">
        <f>Detail!C19</f>
        <v>0.35818719055135556</v>
      </c>
      <c r="C20" s="23">
        <f>Detail!I19</f>
        <v>0.27987138188552474</v>
      </c>
      <c r="D20" s="25">
        <f t="shared" si="0"/>
        <v>0.63805857243688036</v>
      </c>
    </row>
    <row r="21" spans="1:4" ht="12" customHeight="1" x14ac:dyDescent="0.2">
      <c r="A21" s="24" t="s">
        <v>76</v>
      </c>
      <c r="B21" s="23">
        <f>Detail!C20</f>
        <v>0.48711096400988957</v>
      </c>
      <c r="C21" s="23">
        <f>Detail!I20</f>
        <v>0.12562323482913945</v>
      </c>
      <c r="D21" s="25">
        <f t="shared" si="0"/>
        <v>0.61273419883902902</v>
      </c>
    </row>
    <row r="22" spans="1:4" ht="12" customHeight="1" x14ac:dyDescent="0.2">
      <c r="A22" s="24" t="s">
        <v>77</v>
      </c>
      <c r="B22" s="23">
        <f>Detail!C21</f>
        <v>0.52724586697795117</v>
      </c>
      <c r="C22" s="23">
        <f>Detail!I21</f>
        <v>0.12775478300829127</v>
      </c>
      <c r="D22" s="25">
        <f t="shared" si="0"/>
        <v>0.65500064998624241</v>
      </c>
    </row>
    <row r="23" spans="1:4" ht="12" customHeight="1" x14ac:dyDescent="0.2">
      <c r="A23" s="24" t="s">
        <v>78</v>
      </c>
      <c r="B23" s="23">
        <f>Detail!C22</f>
        <v>0.49004022163043509</v>
      </c>
      <c r="C23" s="23">
        <f>Detail!I22</f>
        <v>0.14835135302797606</v>
      </c>
      <c r="D23" s="25">
        <f t="shared" si="0"/>
        <v>0.63839157465841112</v>
      </c>
    </row>
    <row r="24" spans="1:4" ht="12" customHeight="1" x14ac:dyDescent="0.2">
      <c r="A24" s="24" t="s">
        <v>79</v>
      </c>
      <c r="B24" s="23">
        <f>Detail!C23</f>
        <v>0.46938882636737866</v>
      </c>
      <c r="C24" s="23">
        <f>Detail!I23</f>
        <v>0.17076466273444632</v>
      </c>
      <c r="D24" s="25">
        <f t="shared" si="0"/>
        <v>0.64015348910182501</v>
      </c>
    </row>
    <row r="25" spans="1:4" ht="12" customHeight="1" x14ac:dyDescent="0.2">
      <c r="A25" s="24" t="s">
        <v>80</v>
      </c>
      <c r="B25" s="23">
        <f>Detail!C24</f>
        <v>0.46746400903699364</v>
      </c>
      <c r="C25" s="23">
        <f>Detail!I24</f>
        <v>0.18304151873129298</v>
      </c>
      <c r="D25" s="25">
        <f t="shared" si="0"/>
        <v>0.65050552776828663</v>
      </c>
    </row>
    <row r="26" spans="1:4" ht="12" customHeight="1" x14ac:dyDescent="0.2">
      <c r="A26" s="24" t="s">
        <v>81</v>
      </c>
      <c r="B26" s="23">
        <f>Detail!C25</f>
        <v>0.50664565288828689</v>
      </c>
      <c r="C26" s="23">
        <f>Detail!I25</f>
        <v>0.11699898417433253</v>
      </c>
      <c r="D26" s="25">
        <f t="shared" si="0"/>
        <v>0.62364463706261941</v>
      </c>
    </row>
    <row r="27" spans="1:4" ht="12" customHeight="1" x14ac:dyDescent="0.2">
      <c r="A27" s="24" t="s">
        <v>82</v>
      </c>
      <c r="B27" s="25">
        <f>Detail!C27</f>
        <v>0.49834064659153693</v>
      </c>
      <c r="C27" s="23">
        <f>Detail!I27</f>
        <v>0.1714458273699154</v>
      </c>
      <c r="D27" s="25">
        <f t="shared" si="0"/>
        <v>0.6697864739614523</v>
      </c>
    </row>
    <row r="28" spans="1:4" ht="12" customHeight="1" x14ac:dyDescent="0.2">
      <c r="A28" s="24" t="s">
        <v>83</v>
      </c>
      <c r="B28" s="25">
        <f>Detail!C28</f>
        <v>0.48309616961163543</v>
      </c>
      <c r="C28" s="23">
        <f>Detail!I28</f>
        <v>0.16838251007726185</v>
      </c>
      <c r="D28" s="25">
        <f t="shared" si="0"/>
        <v>0.65147867968889728</v>
      </c>
    </row>
    <row r="29" spans="1:4" ht="12" customHeight="1" x14ac:dyDescent="0.2">
      <c r="A29" s="24" t="s">
        <v>33</v>
      </c>
      <c r="B29" s="25">
        <f>Detail!C29</f>
        <v>0.48323437667892222</v>
      </c>
      <c r="C29" s="23">
        <f>Detail!I29</f>
        <v>9.2245611191524468E-2</v>
      </c>
      <c r="D29" s="25">
        <f t="shared" si="0"/>
        <v>0.57547998787044663</v>
      </c>
    </row>
    <row r="30" spans="1:4" ht="12" customHeight="1" x14ac:dyDescent="0.2">
      <c r="A30" s="24" t="s">
        <v>84</v>
      </c>
      <c r="B30" s="25">
        <f>Detail!C30</f>
        <v>0.5434086044481411</v>
      </c>
      <c r="C30" s="23">
        <f>Detail!I30</f>
        <v>8.1748589486817541E-2</v>
      </c>
      <c r="D30" s="25">
        <f>+B30+C30</f>
        <v>0.62515719393495861</v>
      </c>
    </row>
    <row r="31" spans="1:4" ht="12" customHeight="1" x14ac:dyDescent="0.2">
      <c r="A31" s="24" t="s">
        <v>85</v>
      </c>
      <c r="B31" s="25">
        <f>Detail!C31</f>
        <v>0.47876327901892818</v>
      </c>
      <c r="C31" s="23">
        <f>Detail!I31</f>
        <v>9.1160174647523878E-2</v>
      </c>
      <c r="D31" s="25">
        <f t="shared" si="0"/>
        <v>0.56992345366645203</v>
      </c>
    </row>
    <row r="32" spans="1:4" ht="12" customHeight="1" x14ac:dyDescent="0.2">
      <c r="A32" s="24" t="s">
        <v>86</v>
      </c>
      <c r="B32" s="25">
        <f>Detail!C32</f>
        <v>0.49403469298137165</v>
      </c>
      <c r="C32" s="23">
        <f>Detail!I32</f>
        <v>9.476435195420356E-2</v>
      </c>
      <c r="D32" s="25">
        <f t="shared" si="0"/>
        <v>0.58879904493557522</v>
      </c>
    </row>
    <row r="33" spans="1:4" ht="12" customHeight="1" x14ac:dyDescent="0.2">
      <c r="A33" s="24" t="s">
        <v>87</v>
      </c>
      <c r="B33" s="25">
        <f>Detail!C33</f>
        <v>0.35257443303963382</v>
      </c>
      <c r="C33" s="23">
        <f>Detail!I33</f>
        <v>8.1439772524417892E-2</v>
      </c>
      <c r="D33" s="25">
        <f t="shared" si="0"/>
        <v>0.43401420556405168</v>
      </c>
    </row>
    <row r="34" spans="1:4" ht="12" customHeight="1" x14ac:dyDescent="0.2">
      <c r="A34" s="24" t="s">
        <v>88</v>
      </c>
      <c r="B34" s="25">
        <f>Detail!C34</f>
        <v>0.38820858703301669</v>
      </c>
      <c r="C34" s="23">
        <f>Detail!I34</f>
        <v>0.12294754454118192</v>
      </c>
      <c r="D34" s="25">
        <f t="shared" si="0"/>
        <v>0.51115613157419859</v>
      </c>
    </row>
    <row r="35" spans="1:4" ht="12" customHeight="1" x14ac:dyDescent="0.2">
      <c r="A35" s="24" t="s">
        <v>89</v>
      </c>
      <c r="B35" s="25">
        <f>Detail!C36</f>
        <v>0.51089920349005269</v>
      </c>
      <c r="C35" s="23">
        <f>Detail!I36</f>
        <v>0.13536083769885096</v>
      </c>
      <c r="D35" s="25">
        <f t="shared" si="0"/>
        <v>0.64626004118890368</v>
      </c>
    </row>
    <row r="36" spans="1:4" ht="12" customHeight="1" x14ac:dyDescent="0.2">
      <c r="A36" s="24" t="s">
        <v>90</v>
      </c>
      <c r="B36" s="25">
        <f>Detail!C37</f>
        <v>0.46347983130055115</v>
      </c>
      <c r="C36" s="23">
        <f>Detail!I37</f>
        <v>0.13187142672831306</v>
      </c>
      <c r="D36" s="25">
        <f t="shared" si="0"/>
        <v>0.59535125802886424</v>
      </c>
    </row>
    <row r="37" spans="1:4" ht="12" customHeight="1" x14ac:dyDescent="0.2">
      <c r="A37" s="24" t="s">
        <v>42</v>
      </c>
      <c r="B37" s="25">
        <f>Detail!C38</f>
        <v>0.56506345213871723</v>
      </c>
      <c r="C37" s="23">
        <f>Detail!I38</f>
        <v>0.10653313563241658</v>
      </c>
      <c r="D37" s="25">
        <f t="shared" si="0"/>
        <v>0.67159658777113385</v>
      </c>
    </row>
    <row r="38" spans="1:4" ht="12" customHeight="1" x14ac:dyDescent="0.2">
      <c r="A38" s="24" t="s">
        <v>91</v>
      </c>
      <c r="B38" s="25">
        <f>Detail!C39</f>
        <v>0.49018395481682098</v>
      </c>
      <c r="C38" s="23">
        <f>Detail!I39</f>
        <v>0.12674989726329336</v>
      </c>
      <c r="D38" s="25">
        <f t="shared" si="0"/>
        <v>0.61693385208011431</v>
      </c>
    </row>
    <row r="39" spans="1:4" ht="12" customHeight="1" x14ac:dyDescent="0.2">
      <c r="A39" s="24" t="s">
        <v>92</v>
      </c>
      <c r="B39" s="25">
        <f>Detail!C40</f>
        <v>0.49696941254009791</v>
      </c>
      <c r="C39" s="23">
        <f>Detail!I40</f>
        <v>0.17259646774682397</v>
      </c>
      <c r="D39" s="25">
        <f t="shared" si="0"/>
        <v>0.66956588028692188</v>
      </c>
    </row>
    <row r="40" spans="1:4" ht="12" customHeight="1" x14ac:dyDescent="0.2">
      <c r="A40" s="24" t="s">
        <v>45</v>
      </c>
      <c r="B40" s="25">
        <f>Detail!C41</f>
        <v>0.52158106667780579</v>
      </c>
      <c r="C40" s="23">
        <f>Detail!I41</f>
        <v>0.1009049199575717</v>
      </c>
      <c r="D40" s="25">
        <f t="shared" si="0"/>
        <v>0.62248598663537746</v>
      </c>
    </row>
    <row r="41" spans="1:4" ht="12" customHeight="1" x14ac:dyDescent="0.2">
      <c r="A41" s="24" t="s">
        <v>93</v>
      </c>
      <c r="B41" s="25">
        <f>Detail!C42</f>
        <v>0.52903397699338095</v>
      </c>
      <c r="C41" s="23">
        <f>Detail!I42</f>
        <v>0.11332333251279408</v>
      </c>
      <c r="D41" s="25">
        <f t="shared" si="0"/>
        <v>0.64235730950617498</v>
      </c>
    </row>
    <row r="42" spans="1:4" ht="12" customHeight="1" x14ac:dyDescent="0.2">
      <c r="A42" s="24" t="s">
        <v>94</v>
      </c>
      <c r="B42" s="25">
        <f>Detail!C43</f>
        <v>0.41389075505973832</v>
      </c>
      <c r="C42" s="23">
        <f>Detail!I43</f>
        <v>0.13496704666207021</v>
      </c>
      <c r="D42" s="25">
        <f t="shared" si="0"/>
        <v>0.54885780172180854</v>
      </c>
    </row>
    <row r="43" spans="1:4" ht="12" customHeight="1" x14ac:dyDescent="0.2">
      <c r="A43" s="24" t="s">
        <v>95</v>
      </c>
      <c r="B43" s="25">
        <f>Detail!C44</f>
        <v>0.48897676994512274</v>
      </c>
      <c r="C43" s="23">
        <f>Detail!I44</f>
        <v>0.14053301289989956</v>
      </c>
      <c r="D43" s="25">
        <f t="shared" si="0"/>
        <v>0.62950978284502224</v>
      </c>
    </row>
    <row r="44" spans="1:4" ht="12" customHeight="1" x14ac:dyDescent="0.2">
      <c r="A44" s="24" t="s">
        <v>96</v>
      </c>
      <c r="B44" s="25">
        <f>Detail!C45</f>
        <v>0.59291766518950428</v>
      </c>
      <c r="C44" s="23">
        <f>Detail!I45</f>
        <v>0.1002805840142178</v>
      </c>
      <c r="D44" s="25">
        <f t="shared" si="0"/>
        <v>0.69319824920372208</v>
      </c>
    </row>
    <row r="45" spans="1:4" ht="12" customHeight="1" x14ac:dyDescent="0.2">
      <c r="A45" s="24" t="s">
        <v>97</v>
      </c>
      <c r="B45" s="25">
        <f>Detail!C46</f>
        <v>0.46936926392333822</v>
      </c>
      <c r="C45" s="23">
        <f>Detail!I46</f>
        <v>0.15189499528152006</v>
      </c>
      <c r="D45" s="25">
        <f t="shared" si="0"/>
        <v>0.62126425920485828</v>
      </c>
    </row>
    <row r="47" spans="1:4" s="27" customFormat="1" x14ac:dyDescent="0.2">
      <c r="A47" s="1" t="s">
        <v>98</v>
      </c>
      <c r="B47" s="26">
        <f>Detail!C48</f>
        <v>0.47718750900302093</v>
      </c>
      <c r="C47" s="26">
        <f>Detail!I48</f>
        <v>0.14560584686097014</v>
      </c>
      <c r="D47" s="26">
        <f>B47+C47</f>
        <v>0.62279335586399109</v>
      </c>
    </row>
    <row r="49" spans="1:1" x14ac:dyDescent="0.2">
      <c r="A49" s="11" t="s">
        <v>52</v>
      </c>
    </row>
    <row r="50" spans="1:1" x14ac:dyDescent="0.2">
      <c r="A50" s="11" t="s">
        <v>111</v>
      </c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pane xSplit="6" ySplit="17" topLeftCell="G18" activePane="bottomRight" state="frozen"/>
      <selection pane="topRight" activeCell="G1" sqref="G1"/>
      <selection pane="bottomLeft" activeCell="A18" sqref="A18"/>
      <selection pane="bottomRight" activeCell="D20" sqref="D20"/>
    </sheetView>
  </sheetViews>
  <sheetFormatPr defaultRowHeight="12" x14ac:dyDescent="0.2"/>
  <cols>
    <col min="1" max="1" width="34.14062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6384" width="9.140625" style="5"/>
  </cols>
  <sheetData>
    <row r="1" spans="1:16" ht="15" customHeight="1" x14ac:dyDescent="0.3">
      <c r="A1" s="1" t="s">
        <v>0</v>
      </c>
      <c r="J1" s="3"/>
      <c r="K1" s="3"/>
    </row>
    <row r="2" spans="1:16" ht="12.75" x14ac:dyDescent="0.2">
      <c r="A2" s="40" t="s">
        <v>109</v>
      </c>
    </row>
    <row r="3" spans="1:16" ht="15" customHeight="1" x14ac:dyDescent="0.2">
      <c r="A3" s="56" t="s">
        <v>60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5" spans="1:16" ht="46.5" customHeight="1" x14ac:dyDescent="0.2">
      <c r="A5" s="6" t="s">
        <v>1</v>
      </c>
      <c r="B5" s="32" t="s">
        <v>2</v>
      </c>
      <c r="C5" s="33" t="s">
        <v>53</v>
      </c>
      <c r="D5" s="32" t="s">
        <v>3</v>
      </c>
      <c r="E5" s="33" t="s">
        <v>54</v>
      </c>
      <c r="F5" s="32" t="s">
        <v>4</v>
      </c>
      <c r="G5" s="33" t="s">
        <v>55</v>
      </c>
      <c r="H5" s="32" t="s">
        <v>5</v>
      </c>
      <c r="I5" s="33" t="s">
        <v>56</v>
      </c>
      <c r="J5" s="32" t="s">
        <v>6</v>
      </c>
      <c r="K5" s="33" t="s">
        <v>57</v>
      </c>
      <c r="L5" s="32" t="s">
        <v>7</v>
      </c>
      <c r="M5" s="33" t="s">
        <v>58</v>
      </c>
      <c r="N5" s="32" t="s">
        <v>8</v>
      </c>
      <c r="O5" s="33" t="s">
        <v>59</v>
      </c>
      <c r="P5" s="34" t="s">
        <v>9</v>
      </c>
    </row>
    <row r="6" spans="1:16" ht="12" customHeight="1" x14ac:dyDescent="0.2">
      <c r="A6" s="7" t="s">
        <v>10</v>
      </c>
      <c r="B6" s="35">
        <v>11649378.189999999</v>
      </c>
      <c r="C6" s="12">
        <f>B6/P6</f>
        <v>0.53828439104010661</v>
      </c>
      <c r="D6" s="36">
        <v>110851.75</v>
      </c>
      <c r="E6" s="12">
        <f>D6/P6</f>
        <v>5.1221417805545674E-3</v>
      </c>
      <c r="F6" s="36">
        <v>34812.9</v>
      </c>
      <c r="G6" s="12">
        <f>F6/P6</f>
        <v>1.6086043710836148E-3</v>
      </c>
      <c r="H6" s="36">
        <v>2357083.33</v>
      </c>
      <c r="I6" s="12">
        <f>H6/$P$6</f>
        <v>0.10891406770611821</v>
      </c>
      <c r="J6" s="36">
        <v>1892501.47</v>
      </c>
      <c r="K6" s="12">
        <f>J6/P6</f>
        <v>8.7447070968639976E-2</v>
      </c>
      <c r="L6" s="36">
        <v>3159206.83</v>
      </c>
      <c r="M6" s="12">
        <f>L6/P6</f>
        <v>0.14597789658130206</v>
      </c>
      <c r="N6" s="36">
        <v>2437844.88</v>
      </c>
      <c r="O6" s="12">
        <f>N6/P6</f>
        <v>0.11264582755219503</v>
      </c>
      <c r="P6" s="37">
        <f>B6+D6+F6+H6+J6+L6+N6</f>
        <v>21641679.349999998</v>
      </c>
    </row>
    <row r="7" spans="1:16" ht="12" customHeight="1" x14ac:dyDescent="0.2">
      <c r="A7" s="7" t="s">
        <v>11</v>
      </c>
      <c r="B7" s="35">
        <v>20002043.43</v>
      </c>
      <c r="C7" s="12">
        <f t="shared" ref="C7:C48" si="0">B7/P7</f>
        <v>0.49648739061385361</v>
      </c>
      <c r="D7" s="36">
        <v>41120.120000000003</v>
      </c>
      <c r="E7" s="12">
        <f t="shared" ref="E7:E48" si="1">D7/P7</f>
        <v>1.0206767699498258E-3</v>
      </c>
      <c r="F7" s="36">
        <v>742.74</v>
      </c>
      <c r="G7" s="12">
        <f t="shared" ref="G7:G48" si="2">F7/P7</f>
        <v>1.8436168574229199E-5</v>
      </c>
      <c r="H7" s="36">
        <v>6088329.1200000001</v>
      </c>
      <c r="I7" s="12">
        <f>H7/$P7</f>
        <v>0.15112349138555689</v>
      </c>
      <c r="J7" s="36">
        <v>4052435.64</v>
      </c>
      <c r="K7" s="12">
        <f t="shared" ref="K7:K48" si="3">J7/P7</f>
        <v>0.10058888250969976</v>
      </c>
      <c r="L7" s="36">
        <v>5940999.5899999999</v>
      </c>
      <c r="M7" s="12">
        <f t="shared" ref="M7:M48" si="4">L7/P7</f>
        <v>0.14746650233011088</v>
      </c>
      <c r="N7" s="36">
        <v>4161442</v>
      </c>
      <c r="O7" s="12">
        <f t="shared" ref="O7:O48" si="5">N7/P7</f>
        <v>0.10329462022225477</v>
      </c>
      <c r="P7" s="37">
        <f t="shared" ref="P7:P46" si="6">B7+D7+F7+H7+J7+L7+N7</f>
        <v>40287112.640000001</v>
      </c>
    </row>
    <row r="8" spans="1:16" ht="12" customHeight="1" x14ac:dyDescent="0.2">
      <c r="A8" s="7" t="s">
        <v>12</v>
      </c>
      <c r="B8" s="35">
        <v>9019495.1600000001</v>
      </c>
      <c r="C8" s="12">
        <f t="shared" si="0"/>
        <v>0.53686079794285524</v>
      </c>
      <c r="D8" s="9"/>
      <c r="E8" s="12">
        <f t="shared" si="1"/>
        <v>0</v>
      </c>
      <c r="F8" s="8"/>
      <c r="G8" s="12">
        <f t="shared" si="2"/>
        <v>0</v>
      </c>
      <c r="H8" s="36">
        <v>1542408.1</v>
      </c>
      <c r="I8" s="12">
        <f>H8/$P8</f>
        <v>9.1807626550078805E-2</v>
      </c>
      <c r="J8" s="36">
        <v>1450168.55</v>
      </c>
      <c r="K8" s="12">
        <f t="shared" si="3"/>
        <v>8.6317319439044235E-2</v>
      </c>
      <c r="L8" s="36">
        <v>3156231.05</v>
      </c>
      <c r="M8" s="12">
        <f t="shared" si="4"/>
        <v>0.18786602686031217</v>
      </c>
      <c r="N8" s="36">
        <v>1632132.55</v>
      </c>
      <c r="O8" s="12">
        <f t="shared" si="5"/>
        <v>9.714822920770956E-2</v>
      </c>
      <c r="P8" s="37">
        <f t="shared" si="6"/>
        <v>16800435.41</v>
      </c>
    </row>
    <row r="9" spans="1:16" ht="12" customHeight="1" x14ac:dyDescent="0.2">
      <c r="A9" s="7" t="s">
        <v>13</v>
      </c>
      <c r="B9" s="38">
        <f>SUM(B10:B11)</f>
        <v>24256831.410000004</v>
      </c>
      <c r="C9" s="12">
        <f t="shared" si="0"/>
        <v>0.40545280791960409</v>
      </c>
      <c r="D9" s="38">
        <f>SUM(D10:D11)</f>
        <v>276314.31</v>
      </c>
      <c r="E9" s="12">
        <f t="shared" si="1"/>
        <v>4.6185922210632176E-3</v>
      </c>
      <c r="F9" s="38">
        <f>SUM(F10:F11)</f>
        <v>95018.22</v>
      </c>
      <c r="G9" s="12">
        <f t="shared" si="2"/>
        <v>1.5882290415985818E-3</v>
      </c>
      <c r="H9" s="38">
        <f>SUM(H10:H11)</f>
        <v>7941729</v>
      </c>
      <c r="I9" s="12">
        <f t="shared" ref="I9:I48" si="7">H9/$P9</f>
        <v>0.13274595796791042</v>
      </c>
      <c r="J9" s="38">
        <f>SUM(J10:J11)</f>
        <v>10086714.93</v>
      </c>
      <c r="K9" s="12">
        <f t="shared" si="3"/>
        <v>0.16859938637191904</v>
      </c>
      <c r="L9" s="38">
        <f>SUM(L10:L11)</f>
        <v>10284389.969999999</v>
      </c>
      <c r="M9" s="12">
        <f t="shared" si="4"/>
        <v>0.17190352361346242</v>
      </c>
      <c r="N9" s="38">
        <f>SUM(N10:N11)</f>
        <v>6885524.3499999996</v>
      </c>
      <c r="O9" s="12">
        <f t="shared" si="5"/>
        <v>0.11509150286444218</v>
      </c>
      <c r="P9" s="37">
        <f t="shared" si="6"/>
        <v>59826522.190000005</v>
      </c>
    </row>
    <row r="10" spans="1:16" ht="12" customHeight="1" x14ac:dyDescent="0.2">
      <c r="A10" s="7" t="s">
        <v>14</v>
      </c>
      <c r="B10" s="35">
        <v>19332485.420000002</v>
      </c>
      <c r="C10" s="12">
        <f t="shared" si="0"/>
        <v>0.38310978441261362</v>
      </c>
      <c r="D10" s="36">
        <v>240255.2</v>
      </c>
      <c r="E10" s="12">
        <f t="shared" si="1"/>
        <v>4.7611114596153858E-3</v>
      </c>
      <c r="F10" s="36">
        <v>95018.22</v>
      </c>
      <c r="G10" s="12">
        <f t="shared" si="2"/>
        <v>1.88296584679231E-3</v>
      </c>
      <c r="H10" s="36">
        <v>7363763.1900000004</v>
      </c>
      <c r="I10" s="12">
        <f t="shared" si="7"/>
        <v>0.14592690318379353</v>
      </c>
      <c r="J10" s="36">
        <v>8421292.1400000006</v>
      </c>
      <c r="K10" s="12">
        <f t="shared" si="3"/>
        <v>0.16688384065161951</v>
      </c>
      <c r="L10" s="36">
        <v>8917048.0399999991</v>
      </c>
      <c r="M10" s="12">
        <f t="shared" si="4"/>
        <v>0.17670818200473876</v>
      </c>
      <c r="N10" s="36">
        <v>6092136.4299999997</v>
      </c>
      <c r="O10" s="12">
        <f t="shared" si="5"/>
        <v>0.12072721244082693</v>
      </c>
      <c r="P10" s="37">
        <f t="shared" si="6"/>
        <v>50461998.640000001</v>
      </c>
    </row>
    <row r="11" spans="1:16" ht="12" customHeight="1" x14ac:dyDescent="0.2">
      <c r="A11" s="7" t="s">
        <v>15</v>
      </c>
      <c r="B11" s="35">
        <v>4924345.99</v>
      </c>
      <c r="C11" s="12">
        <f t="shared" si="0"/>
        <v>0.52585120467767954</v>
      </c>
      <c r="D11" s="9">
        <v>36059.11</v>
      </c>
      <c r="E11" s="12">
        <f t="shared" si="1"/>
        <v>3.8506080749831631E-3</v>
      </c>
      <c r="F11" s="8"/>
      <c r="G11" s="12">
        <f t="shared" si="2"/>
        <v>0</v>
      </c>
      <c r="H11" s="36">
        <v>577965.81000000006</v>
      </c>
      <c r="I11" s="12">
        <f t="shared" si="7"/>
        <v>6.1718656257744156E-2</v>
      </c>
      <c r="J11" s="36">
        <v>1665422.79</v>
      </c>
      <c r="K11" s="12">
        <f t="shared" si="3"/>
        <v>0.17784383595255093</v>
      </c>
      <c r="L11" s="36">
        <v>1367341.93</v>
      </c>
      <c r="M11" s="12">
        <f t="shared" si="4"/>
        <v>0.14601297361252297</v>
      </c>
      <c r="N11" s="36">
        <v>793387.92</v>
      </c>
      <c r="O11" s="12">
        <f t="shared" si="5"/>
        <v>8.472272142451924E-2</v>
      </c>
      <c r="P11" s="37">
        <f t="shared" si="6"/>
        <v>9364523.5500000007</v>
      </c>
    </row>
    <row r="12" spans="1:16" ht="12" customHeight="1" x14ac:dyDescent="0.2">
      <c r="A12" s="7" t="s">
        <v>16</v>
      </c>
      <c r="B12" s="35">
        <v>13142775.67</v>
      </c>
      <c r="C12" s="12">
        <f t="shared" si="0"/>
        <v>0.49367940870361532</v>
      </c>
      <c r="D12" s="9"/>
      <c r="E12" s="12">
        <f t="shared" si="1"/>
        <v>0</v>
      </c>
      <c r="F12" s="36">
        <v>82210.59</v>
      </c>
      <c r="G12" s="12">
        <f t="shared" si="2"/>
        <v>3.0880596671080019E-3</v>
      </c>
      <c r="H12" s="36">
        <v>3864556.15</v>
      </c>
      <c r="I12" s="12">
        <f t="shared" si="7"/>
        <v>0.14516353645058602</v>
      </c>
      <c r="J12" s="36">
        <v>3043503.81</v>
      </c>
      <c r="K12" s="12">
        <f t="shared" si="3"/>
        <v>0.11432251443944796</v>
      </c>
      <c r="L12" s="36">
        <v>3705320.43</v>
      </c>
      <c r="M12" s="12">
        <f t="shared" si="4"/>
        <v>0.13918219749541122</v>
      </c>
      <c r="N12" s="36">
        <v>2783719.34</v>
      </c>
      <c r="O12" s="12">
        <f t="shared" si="5"/>
        <v>0.10456428324383156</v>
      </c>
      <c r="P12" s="37">
        <f t="shared" si="6"/>
        <v>26622085.989999998</v>
      </c>
    </row>
    <row r="13" spans="1:16" ht="12" customHeight="1" x14ac:dyDescent="0.2">
      <c r="A13" s="7" t="s">
        <v>17</v>
      </c>
      <c r="B13" s="35">
        <v>29481662.199999999</v>
      </c>
      <c r="C13" s="12">
        <f t="shared" si="0"/>
        <v>0.50627090196540303</v>
      </c>
      <c r="D13" s="9"/>
      <c r="E13" s="12">
        <f t="shared" si="1"/>
        <v>0</v>
      </c>
      <c r="F13" s="36">
        <v>132201.09</v>
      </c>
      <c r="G13" s="12">
        <f t="shared" si="2"/>
        <v>2.2702100248306019E-3</v>
      </c>
      <c r="H13" s="36">
        <v>6650868.8300000001</v>
      </c>
      <c r="I13" s="12">
        <f t="shared" si="7"/>
        <v>0.11421138125033142</v>
      </c>
      <c r="J13" s="36">
        <v>6545765.7699999996</v>
      </c>
      <c r="K13" s="12">
        <f t="shared" si="3"/>
        <v>0.11240650944138965</v>
      </c>
      <c r="L13" s="36">
        <v>9389200.1699999999</v>
      </c>
      <c r="M13" s="12">
        <f t="shared" si="4"/>
        <v>0.16123510291083978</v>
      </c>
      <c r="N13" s="36">
        <v>6033279.75</v>
      </c>
      <c r="O13" s="12">
        <f t="shared" si="5"/>
        <v>0.10360589440720548</v>
      </c>
      <c r="P13" s="37">
        <f t="shared" si="6"/>
        <v>58232977.810000002</v>
      </c>
    </row>
    <row r="14" spans="1:16" ht="12" customHeight="1" x14ac:dyDescent="0.2">
      <c r="A14" s="7" t="s">
        <v>18</v>
      </c>
      <c r="B14" s="35">
        <v>12116841.439999999</v>
      </c>
      <c r="C14" s="12">
        <f t="shared" si="0"/>
        <v>0.50313863645342316</v>
      </c>
      <c r="D14" s="36"/>
      <c r="E14" s="12">
        <f t="shared" si="1"/>
        <v>0</v>
      </c>
      <c r="F14" s="36">
        <v>210409.81</v>
      </c>
      <c r="G14" s="12">
        <f t="shared" si="2"/>
        <v>8.7370380659057174E-3</v>
      </c>
      <c r="H14" s="36">
        <v>2768182.5</v>
      </c>
      <c r="I14" s="12">
        <f t="shared" si="7"/>
        <v>0.11494576168228114</v>
      </c>
      <c r="J14" s="36">
        <v>2623086.2799999998</v>
      </c>
      <c r="K14" s="12">
        <f t="shared" si="3"/>
        <v>0.10892079926556192</v>
      </c>
      <c r="L14" s="36">
        <v>2883733.92</v>
      </c>
      <c r="M14" s="12">
        <f t="shared" si="4"/>
        <v>0.11974390847548179</v>
      </c>
      <c r="N14" s="36">
        <v>3480256.44</v>
      </c>
      <c r="O14" s="12">
        <f t="shared" si="5"/>
        <v>0.14451385605734599</v>
      </c>
      <c r="P14" s="37">
        <f t="shared" si="6"/>
        <v>24082510.390000004</v>
      </c>
    </row>
    <row r="15" spans="1:16" ht="12" customHeight="1" x14ac:dyDescent="0.2">
      <c r="A15" s="7" t="s">
        <v>19</v>
      </c>
      <c r="B15" s="35">
        <v>4352125.2</v>
      </c>
      <c r="C15" s="12">
        <f t="shared" si="0"/>
        <v>0.45914915850223537</v>
      </c>
      <c r="D15" s="36">
        <v>45699.17</v>
      </c>
      <c r="E15" s="12">
        <f t="shared" si="1"/>
        <v>4.8212619089521135E-3</v>
      </c>
      <c r="F15" s="8"/>
      <c r="G15" s="12">
        <f t="shared" si="2"/>
        <v>0</v>
      </c>
      <c r="H15" s="36">
        <v>1664247.62</v>
      </c>
      <c r="I15" s="12">
        <f t="shared" si="7"/>
        <v>0.17557810475267302</v>
      </c>
      <c r="J15" s="36">
        <v>977204.91</v>
      </c>
      <c r="K15" s="12">
        <f t="shared" si="3"/>
        <v>0.10309510675629291</v>
      </c>
      <c r="L15" s="36">
        <v>1373090.86</v>
      </c>
      <c r="M15" s="12">
        <f t="shared" si="4"/>
        <v>0.14486106992420869</v>
      </c>
      <c r="N15" s="36">
        <v>1066306.26</v>
      </c>
      <c r="O15" s="12">
        <f t="shared" si="5"/>
        <v>0.11249529815563802</v>
      </c>
      <c r="P15" s="37">
        <f t="shared" si="6"/>
        <v>9478674.0199999996</v>
      </c>
    </row>
    <row r="16" spans="1:16" ht="12" customHeight="1" x14ac:dyDescent="0.2">
      <c r="A16" s="7" t="s">
        <v>20</v>
      </c>
      <c r="B16" s="35">
        <v>21818782.309999999</v>
      </c>
      <c r="C16" s="12">
        <f t="shared" si="0"/>
        <v>0.51101455386569605</v>
      </c>
      <c r="D16" s="36"/>
      <c r="E16" s="12">
        <f t="shared" si="1"/>
        <v>0</v>
      </c>
      <c r="F16" s="36"/>
      <c r="G16" s="12">
        <f t="shared" si="2"/>
        <v>0</v>
      </c>
      <c r="H16" s="36">
        <v>6045242.5800000001</v>
      </c>
      <c r="I16" s="12">
        <f t="shared" si="7"/>
        <v>0.14158475464566886</v>
      </c>
      <c r="J16" s="36">
        <v>4480412.26</v>
      </c>
      <c r="K16" s="12">
        <f t="shared" si="3"/>
        <v>0.10493508939446837</v>
      </c>
      <c r="L16" s="36">
        <v>5026817.17</v>
      </c>
      <c r="M16" s="12">
        <f t="shared" si="4"/>
        <v>0.1177323599912653</v>
      </c>
      <c r="N16" s="36">
        <v>5325733.75</v>
      </c>
      <c r="O16" s="12">
        <f t="shared" si="5"/>
        <v>0.12473324210290133</v>
      </c>
      <c r="P16" s="37">
        <f t="shared" si="6"/>
        <v>42696988.07</v>
      </c>
    </row>
    <row r="17" spans="1:16" ht="12" customHeight="1" x14ac:dyDescent="0.2">
      <c r="A17" s="7" t="s">
        <v>21</v>
      </c>
      <c r="B17" s="35">
        <v>15051647.08</v>
      </c>
      <c r="C17" s="12">
        <f t="shared" si="0"/>
        <v>0.47561840511630227</v>
      </c>
      <c r="D17" s="9"/>
      <c r="E17" s="12">
        <f t="shared" si="1"/>
        <v>0</v>
      </c>
      <c r="F17" s="8"/>
      <c r="G17" s="12">
        <f t="shared" si="2"/>
        <v>0</v>
      </c>
      <c r="H17" s="36">
        <v>4768944.8600000003</v>
      </c>
      <c r="I17" s="12">
        <f t="shared" si="7"/>
        <v>0.15069433506813179</v>
      </c>
      <c r="J17" s="36">
        <v>3408227.47</v>
      </c>
      <c r="K17" s="12">
        <f t="shared" si="3"/>
        <v>0.10769689888018355</v>
      </c>
      <c r="L17" s="36">
        <v>5108094.07</v>
      </c>
      <c r="M17" s="12">
        <f t="shared" si="4"/>
        <v>0.16141114270382173</v>
      </c>
      <c r="N17" s="36">
        <v>3309563.86</v>
      </c>
      <c r="O17" s="12">
        <f t="shared" si="5"/>
        <v>0.10457921823156067</v>
      </c>
      <c r="P17" s="37">
        <f t="shared" si="6"/>
        <v>31646477.34</v>
      </c>
    </row>
    <row r="18" spans="1:16" ht="12" customHeight="1" x14ac:dyDescent="0.2">
      <c r="A18" s="7" t="s">
        <v>22</v>
      </c>
      <c r="B18" s="35">
        <v>18828689.68</v>
      </c>
      <c r="C18" s="12">
        <f t="shared" si="0"/>
        <v>0.55917189822561963</v>
      </c>
      <c r="D18" s="36">
        <v>265138.34999999998</v>
      </c>
      <c r="E18" s="12">
        <f t="shared" si="1"/>
        <v>7.8740431215131006E-3</v>
      </c>
      <c r="F18" s="36">
        <v>6384.08</v>
      </c>
      <c r="G18" s="12">
        <f t="shared" si="2"/>
        <v>1.895935507299844E-4</v>
      </c>
      <c r="H18" s="36">
        <v>2807991.91</v>
      </c>
      <c r="I18" s="12">
        <f t="shared" si="7"/>
        <v>8.3391366749472243E-2</v>
      </c>
      <c r="J18" s="36">
        <v>2494322.65</v>
      </c>
      <c r="K18" s="12">
        <f t="shared" si="3"/>
        <v>7.4076059178413187E-2</v>
      </c>
      <c r="L18" s="36">
        <v>4026937.1</v>
      </c>
      <c r="M18" s="12">
        <f t="shared" si="4"/>
        <v>0.11959143734967391</v>
      </c>
      <c r="N18" s="36">
        <v>5242989.62</v>
      </c>
      <c r="O18" s="12">
        <f t="shared" si="5"/>
        <v>0.15570560182457796</v>
      </c>
      <c r="P18" s="37">
        <f t="shared" si="6"/>
        <v>33672453.390000001</v>
      </c>
    </row>
    <row r="19" spans="1:16" ht="12" customHeight="1" x14ac:dyDescent="0.2">
      <c r="A19" s="7" t="s">
        <v>23</v>
      </c>
      <c r="B19" s="35">
        <v>24409287.100000001</v>
      </c>
      <c r="C19" s="12">
        <f t="shared" si="0"/>
        <v>0.35818719055135556</v>
      </c>
      <c r="D19" s="36">
        <v>309446.21000000002</v>
      </c>
      <c r="E19" s="12">
        <f t="shared" si="1"/>
        <v>4.5408810233816613E-3</v>
      </c>
      <c r="F19" s="36">
        <v>42659.63</v>
      </c>
      <c r="G19" s="12">
        <f t="shared" si="2"/>
        <v>6.2599669367895312E-4</v>
      </c>
      <c r="H19" s="36">
        <v>19072320.539999999</v>
      </c>
      <c r="I19" s="12">
        <f t="shared" si="7"/>
        <v>0.27987138188552474</v>
      </c>
      <c r="J19" s="36">
        <v>5479349.71</v>
      </c>
      <c r="K19" s="12">
        <f t="shared" si="3"/>
        <v>8.0405169992583875E-2</v>
      </c>
      <c r="L19" s="36">
        <v>11292866.949999999</v>
      </c>
      <c r="M19" s="12">
        <f t="shared" si="4"/>
        <v>0.16571398703777609</v>
      </c>
      <c r="N19" s="36">
        <v>7540803.5899999999</v>
      </c>
      <c r="O19" s="12">
        <f t="shared" si="5"/>
        <v>0.11065539281569907</v>
      </c>
      <c r="P19" s="37">
        <f t="shared" si="6"/>
        <v>68146733.730000004</v>
      </c>
    </row>
    <row r="20" spans="1:16" ht="12" customHeight="1" x14ac:dyDescent="0.2">
      <c r="A20" s="7" t="s">
        <v>24</v>
      </c>
      <c r="B20" s="35">
        <v>26302846.43</v>
      </c>
      <c r="C20" s="12">
        <f t="shared" si="0"/>
        <v>0.48711096400988957</v>
      </c>
      <c r="D20" s="9"/>
      <c r="E20" s="12">
        <f t="shared" si="1"/>
        <v>0</v>
      </c>
      <c r="F20" s="36"/>
      <c r="G20" s="12">
        <f t="shared" si="2"/>
        <v>0</v>
      </c>
      <c r="H20" s="36">
        <v>6783359.2300000004</v>
      </c>
      <c r="I20" s="12">
        <f t="shared" si="7"/>
        <v>0.12562323482913945</v>
      </c>
      <c r="J20" s="36">
        <v>6756875.0199999996</v>
      </c>
      <c r="K20" s="12">
        <f t="shared" si="3"/>
        <v>0.12513276513421601</v>
      </c>
      <c r="L20" s="36">
        <f>42118483.51-34500000</f>
        <v>7618483.5099999979</v>
      </c>
      <c r="M20" s="12">
        <f t="shared" si="4"/>
        <v>0.14108917286673853</v>
      </c>
      <c r="N20" s="36">
        <v>6536083.9299999997</v>
      </c>
      <c r="O20" s="12">
        <f t="shared" si="5"/>
        <v>0.12104386316001646</v>
      </c>
      <c r="P20" s="37">
        <f t="shared" si="6"/>
        <v>53997648.119999997</v>
      </c>
    </row>
    <row r="21" spans="1:16" ht="12" customHeight="1" x14ac:dyDescent="0.2">
      <c r="A21" s="7" t="s">
        <v>25</v>
      </c>
      <c r="B21" s="35">
        <v>9694918.3000000007</v>
      </c>
      <c r="C21" s="12">
        <f t="shared" si="0"/>
        <v>0.52724586697795117</v>
      </c>
      <c r="D21" s="36">
        <v>18056.86</v>
      </c>
      <c r="E21" s="12">
        <f t="shared" si="1"/>
        <v>9.8199948787598213E-4</v>
      </c>
      <c r="F21" s="8"/>
      <c r="G21" s="12">
        <f t="shared" si="2"/>
        <v>0</v>
      </c>
      <c r="H21" s="36">
        <v>2349135.88</v>
      </c>
      <c r="I21" s="12">
        <f t="shared" si="7"/>
        <v>0.12775478300829127</v>
      </c>
      <c r="J21" s="36">
        <v>1467242.13</v>
      </c>
      <c r="K21" s="12">
        <f t="shared" si="3"/>
        <v>7.979410707343719E-2</v>
      </c>
      <c r="L21" s="36">
        <v>3057166.58</v>
      </c>
      <c r="M21" s="12">
        <f t="shared" si="4"/>
        <v>0.16626013691813349</v>
      </c>
      <c r="N21" s="36">
        <v>1801330.98</v>
      </c>
      <c r="O21" s="12">
        <f t="shared" si="5"/>
        <v>9.7963106534311103E-2</v>
      </c>
      <c r="P21" s="37">
        <f t="shared" si="6"/>
        <v>18387850.729999997</v>
      </c>
    </row>
    <row r="22" spans="1:16" s="54" customFormat="1" ht="12" customHeight="1" x14ac:dyDescent="0.2">
      <c r="A22" s="7" t="s">
        <v>26</v>
      </c>
      <c r="B22" s="55">
        <v>22031744.120000001</v>
      </c>
      <c r="C22" s="12">
        <f t="shared" si="0"/>
        <v>0.49004022163043509</v>
      </c>
      <c r="D22" s="52"/>
      <c r="E22" s="12">
        <f t="shared" si="1"/>
        <v>0</v>
      </c>
      <c r="F22" s="52">
        <v>90123.06</v>
      </c>
      <c r="G22" s="12">
        <f t="shared" si="2"/>
        <v>2.0045586974805968E-3</v>
      </c>
      <c r="H22" s="52">
        <v>6669736.29</v>
      </c>
      <c r="I22" s="12">
        <f t="shared" si="7"/>
        <v>0.14835135302797606</v>
      </c>
      <c r="J22" s="52">
        <v>5399367.6299999999</v>
      </c>
      <c r="K22" s="12">
        <f t="shared" si="3"/>
        <v>0.12009522694426594</v>
      </c>
      <c r="L22" s="52">
        <v>6416115.9100000001</v>
      </c>
      <c r="M22" s="12">
        <f t="shared" si="4"/>
        <v>0.14271021147566598</v>
      </c>
      <c r="N22" s="52">
        <v>4351965.63</v>
      </c>
      <c r="O22" s="12">
        <f t="shared" si="5"/>
        <v>9.6798428224176197E-2</v>
      </c>
      <c r="P22" s="53">
        <f t="shared" si="6"/>
        <v>44959052.640000008</v>
      </c>
    </row>
    <row r="23" spans="1:16" ht="12" customHeight="1" x14ac:dyDescent="0.2">
      <c r="A23" s="7" t="s">
        <v>27</v>
      </c>
      <c r="B23" s="35">
        <v>34831454.130000003</v>
      </c>
      <c r="C23" s="12">
        <f t="shared" si="0"/>
        <v>0.46938882636737866</v>
      </c>
      <c r="D23" s="36">
        <v>47574.92</v>
      </c>
      <c r="E23" s="12">
        <f t="shared" si="1"/>
        <v>6.411198274977654E-4</v>
      </c>
      <c r="F23" s="36">
        <v>252454.25</v>
      </c>
      <c r="G23" s="12">
        <f t="shared" si="2"/>
        <v>3.4020745638894978E-3</v>
      </c>
      <c r="H23" s="36">
        <v>12671757.789999999</v>
      </c>
      <c r="I23" s="12">
        <f t="shared" si="7"/>
        <v>0.17076466273444632</v>
      </c>
      <c r="J23" s="36">
        <v>10563618.300000001</v>
      </c>
      <c r="K23" s="12">
        <f t="shared" si="3"/>
        <v>0.14235536585764597</v>
      </c>
      <c r="L23" s="36">
        <v>7168674.54</v>
      </c>
      <c r="M23" s="12">
        <f t="shared" si="4"/>
        <v>9.6605089077867565E-2</v>
      </c>
      <c r="N23" s="36">
        <v>8670438.1199999992</v>
      </c>
      <c r="O23" s="12">
        <f t="shared" si="5"/>
        <v>0.1168428615712743</v>
      </c>
      <c r="P23" s="37">
        <f t="shared" si="6"/>
        <v>74205972.049999997</v>
      </c>
    </row>
    <row r="24" spans="1:16" ht="12" customHeight="1" x14ac:dyDescent="0.2">
      <c r="A24" s="7" t="s">
        <v>28</v>
      </c>
      <c r="B24" s="35">
        <v>70996204.739999995</v>
      </c>
      <c r="C24" s="12">
        <f t="shared" si="0"/>
        <v>0.46746400903699364</v>
      </c>
      <c r="D24" s="36">
        <v>985392.93</v>
      </c>
      <c r="E24" s="12">
        <f t="shared" si="1"/>
        <v>6.4881739977712179E-3</v>
      </c>
      <c r="F24" s="36">
        <v>1112046.6200000001</v>
      </c>
      <c r="G24" s="12">
        <f t="shared" si="2"/>
        <v>7.3221064861845224E-3</v>
      </c>
      <c r="H24" s="36">
        <v>27799473.09</v>
      </c>
      <c r="I24" s="12">
        <f t="shared" si="7"/>
        <v>0.18304151873129298</v>
      </c>
      <c r="J24" s="36">
        <v>16960452.84</v>
      </c>
      <c r="K24" s="12">
        <f t="shared" si="3"/>
        <v>0.11167359309845364</v>
      </c>
      <c r="L24" s="36">
        <v>18420451.300000001</v>
      </c>
      <c r="M24" s="12">
        <f t="shared" si="4"/>
        <v>0.1212867370094395</v>
      </c>
      <c r="N24" s="36">
        <v>15601210.300000001</v>
      </c>
      <c r="O24" s="12">
        <f t="shared" si="5"/>
        <v>0.10272386163986431</v>
      </c>
      <c r="P24" s="37">
        <f t="shared" si="6"/>
        <v>151875231.82000002</v>
      </c>
    </row>
    <row r="25" spans="1:16" ht="12" customHeight="1" x14ac:dyDescent="0.2">
      <c r="A25" s="7" t="s">
        <v>29</v>
      </c>
      <c r="B25" s="35">
        <v>11720356</v>
      </c>
      <c r="C25" s="12">
        <f t="shared" si="0"/>
        <v>0.50664565288828689</v>
      </c>
      <c r="D25" s="8"/>
      <c r="E25" s="12">
        <f t="shared" si="1"/>
        <v>0</v>
      </c>
      <c r="F25" s="8"/>
      <c r="G25" s="12">
        <f t="shared" si="2"/>
        <v>0</v>
      </c>
      <c r="H25" s="36">
        <v>2706565.7</v>
      </c>
      <c r="I25" s="12">
        <f t="shared" si="7"/>
        <v>0.11699898417433253</v>
      </c>
      <c r="J25" s="36">
        <v>3357513.53</v>
      </c>
      <c r="K25" s="12">
        <f t="shared" si="3"/>
        <v>0.14513805165031735</v>
      </c>
      <c r="L25" s="36">
        <v>3017769.61</v>
      </c>
      <c r="M25" s="12">
        <f t="shared" si="4"/>
        <v>0.13045165644498177</v>
      </c>
      <c r="N25" s="36">
        <v>2331036.1800000002</v>
      </c>
      <c r="O25" s="12">
        <f t="shared" si="5"/>
        <v>0.10076565484208146</v>
      </c>
      <c r="P25" s="37">
        <f t="shared" si="6"/>
        <v>23133241.02</v>
      </c>
    </row>
    <row r="26" spans="1:16" s="54" customFormat="1" ht="12" customHeight="1" x14ac:dyDescent="0.2">
      <c r="A26" s="7" t="s">
        <v>30</v>
      </c>
      <c r="B26" s="51"/>
      <c r="C26" s="12">
        <f t="shared" si="0"/>
        <v>0</v>
      </c>
      <c r="D26" s="52">
        <v>11500</v>
      </c>
      <c r="E26" s="12">
        <f t="shared" si="1"/>
        <v>5.8437973418726578E-4</v>
      </c>
      <c r="F26" s="52">
        <v>1130679</v>
      </c>
      <c r="G26" s="12">
        <f t="shared" si="2"/>
        <v>5.7456164649662918E-2</v>
      </c>
      <c r="H26" s="52">
        <v>312389.17</v>
      </c>
      <c r="I26" s="12">
        <f t="shared" si="7"/>
        <v>1.5874252185007008E-2</v>
      </c>
      <c r="J26" s="52">
        <v>705382.23</v>
      </c>
      <c r="K26" s="12">
        <f t="shared" si="3"/>
        <v>3.5844441745027891E-2</v>
      </c>
      <c r="L26" s="52">
        <v>15872043.039999999</v>
      </c>
      <c r="M26" s="12">
        <f t="shared" si="4"/>
        <v>0.80654785154122099</v>
      </c>
      <c r="N26" s="52">
        <v>1646991.52</v>
      </c>
      <c r="O26" s="12">
        <f t="shared" si="5"/>
        <v>8.3692910144893995E-2</v>
      </c>
      <c r="P26" s="53">
        <f t="shared" si="6"/>
        <v>19678984.959999997</v>
      </c>
    </row>
    <row r="27" spans="1:16" s="54" customFormat="1" ht="12" customHeight="1" x14ac:dyDescent="0.2">
      <c r="A27" s="7" t="s">
        <v>31</v>
      </c>
      <c r="B27" s="55">
        <v>27041062.379999999</v>
      </c>
      <c r="C27" s="12">
        <f t="shared" si="0"/>
        <v>0.49834064659153693</v>
      </c>
      <c r="D27" s="52">
        <v>4767.5200000000004</v>
      </c>
      <c r="E27" s="12">
        <f t="shared" si="1"/>
        <v>8.7860786164795809E-5</v>
      </c>
      <c r="F27" s="52">
        <v>56477.279999999999</v>
      </c>
      <c r="G27" s="12">
        <f t="shared" si="2"/>
        <v>1.0408216895260636E-3</v>
      </c>
      <c r="H27" s="52">
        <v>9303028.6500000004</v>
      </c>
      <c r="I27" s="12">
        <f t="shared" si="7"/>
        <v>0.1714458273699154</v>
      </c>
      <c r="J27" s="52">
        <v>4688010.71</v>
      </c>
      <c r="K27" s="12">
        <f t="shared" si="3"/>
        <v>8.639550678960603E-2</v>
      </c>
      <c r="L27" s="52">
        <v>7450185.8200000003</v>
      </c>
      <c r="M27" s="12">
        <f t="shared" si="4"/>
        <v>0.13729972464069662</v>
      </c>
      <c r="N27" s="52">
        <v>5718672.75</v>
      </c>
      <c r="O27" s="12">
        <f t="shared" si="5"/>
        <v>0.1053896121325542</v>
      </c>
      <c r="P27" s="53">
        <f t="shared" si="6"/>
        <v>54262205.109999999</v>
      </c>
    </row>
    <row r="28" spans="1:16" s="54" customFormat="1" ht="12" customHeight="1" x14ac:dyDescent="0.2">
      <c r="A28" s="7" t="s">
        <v>32</v>
      </c>
      <c r="B28" s="55">
        <v>19389238.309999999</v>
      </c>
      <c r="C28" s="12">
        <f t="shared" si="0"/>
        <v>0.48309616961163543</v>
      </c>
      <c r="D28" s="52">
        <v>1244.67</v>
      </c>
      <c r="E28" s="12">
        <f t="shared" si="1"/>
        <v>3.101180664329636E-5</v>
      </c>
      <c r="F28" s="8"/>
      <c r="G28" s="12">
        <f t="shared" si="2"/>
        <v>0</v>
      </c>
      <c r="H28" s="52">
        <v>6758092.5300000003</v>
      </c>
      <c r="I28" s="12">
        <f t="shared" si="7"/>
        <v>0.16838251007726185</v>
      </c>
      <c r="J28" s="52">
        <v>4042150.85</v>
      </c>
      <c r="K28" s="12">
        <f t="shared" si="3"/>
        <v>0.10071296053028998</v>
      </c>
      <c r="L28" s="52">
        <v>4789183.97</v>
      </c>
      <c r="M28" s="12">
        <f t="shared" si="4"/>
        <v>0.11932580302956963</v>
      </c>
      <c r="N28" s="52">
        <v>5155448.9000000004</v>
      </c>
      <c r="O28" s="12">
        <f t="shared" si="5"/>
        <v>0.1284515449445997</v>
      </c>
      <c r="P28" s="53">
        <f t="shared" si="6"/>
        <v>40135359.230000004</v>
      </c>
    </row>
    <row r="29" spans="1:16" s="54" customFormat="1" ht="12" customHeight="1" x14ac:dyDescent="0.2">
      <c r="A29" s="7" t="s">
        <v>33</v>
      </c>
      <c r="B29" s="39">
        <f>SUM(B30:B34)</f>
        <v>20860191.460000001</v>
      </c>
      <c r="C29" s="12">
        <f t="shared" si="0"/>
        <v>0.48323437667892222</v>
      </c>
      <c r="D29" s="39">
        <f>SUM(D30:D34)</f>
        <v>36522.18</v>
      </c>
      <c r="E29" s="12">
        <f t="shared" si="1"/>
        <v>8.4605037883268787E-4</v>
      </c>
      <c r="F29" s="39">
        <f>SUM(F30:F34)</f>
        <v>296042.58</v>
      </c>
      <c r="G29" s="12">
        <f t="shared" si="2"/>
        <v>6.8579404887552254E-3</v>
      </c>
      <c r="H29" s="39">
        <f>SUM(H30:H34)</f>
        <v>3982045.16</v>
      </c>
      <c r="I29" s="12">
        <f t="shared" si="7"/>
        <v>9.2245611191524468E-2</v>
      </c>
      <c r="J29" s="39">
        <f>SUM(J30:J34)</f>
        <v>5663862.0900000008</v>
      </c>
      <c r="K29" s="12">
        <f t="shared" si="3"/>
        <v>0.13120554870767845</v>
      </c>
      <c r="L29" s="39">
        <f>SUM(L30:L34)</f>
        <v>7152165.0999999996</v>
      </c>
      <c r="M29" s="12">
        <f t="shared" si="4"/>
        <v>0.16568266166830481</v>
      </c>
      <c r="N29" s="39">
        <f>SUM(N30:N34)</f>
        <v>5177026.34</v>
      </c>
      <c r="O29" s="12">
        <f t="shared" si="5"/>
        <v>0.11992781088598226</v>
      </c>
      <c r="P29" s="53">
        <f t="shared" si="6"/>
        <v>43167854.909999996</v>
      </c>
    </row>
    <row r="30" spans="1:16" s="54" customFormat="1" ht="12" customHeight="1" x14ac:dyDescent="0.2">
      <c r="A30" s="7" t="s">
        <v>34</v>
      </c>
      <c r="B30" s="55">
        <v>7710438.54</v>
      </c>
      <c r="C30" s="12">
        <f t="shared" si="0"/>
        <v>0.5434086044481411</v>
      </c>
      <c r="D30" s="52"/>
      <c r="E30" s="12">
        <f t="shared" si="1"/>
        <v>0</v>
      </c>
      <c r="F30" s="52">
        <v>110077.28</v>
      </c>
      <c r="G30" s="12">
        <f t="shared" si="2"/>
        <v>7.757916854654971E-3</v>
      </c>
      <c r="H30" s="52">
        <v>1159932.82</v>
      </c>
      <c r="I30" s="12">
        <f t="shared" si="7"/>
        <v>8.1748589486817541E-2</v>
      </c>
      <c r="J30" s="52">
        <v>1332186.3600000001</v>
      </c>
      <c r="K30" s="12">
        <f t="shared" si="3"/>
        <v>9.3888502838964188E-2</v>
      </c>
      <c r="L30" s="52">
        <v>2108808.2000000002</v>
      </c>
      <c r="M30" s="12">
        <f t="shared" si="4"/>
        <v>0.14862248302296907</v>
      </c>
      <c r="N30" s="52">
        <v>1767582.29</v>
      </c>
      <c r="O30" s="12">
        <f t="shared" si="5"/>
        <v>0.12457390334845331</v>
      </c>
      <c r="P30" s="53">
        <f t="shared" si="6"/>
        <v>14189025.489999998</v>
      </c>
    </row>
    <row r="31" spans="1:16" s="54" customFormat="1" ht="12" customHeight="1" x14ac:dyDescent="0.2">
      <c r="A31" s="7" t="s">
        <v>35</v>
      </c>
      <c r="B31" s="55">
        <v>4738666.28</v>
      </c>
      <c r="C31" s="12">
        <f t="shared" si="0"/>
        <v>0.47876327901892818</v>
      </c>
      <c r="D31" s="52">
        <v>25127.29</v>
      </c>
      <c r="E31" s="12">
        <f t="shared" si="1"/>
        <v>2.5386940211496647E-3</v>
      </c>
      <c r="F31" s="52">
        <v>21669.86</v>
      </c>
      <c r="G31" s="12">
        <f t="shared" si="2"/>
        <v>2.1893783221807951E-3</v>
      </c>
      <c r="H31" s="52">
        <v>902278.15</v>
      </c>
      <c r="I31" s="12">
        <f t="shared" si="7"/>
        <v>9.1160174647523878E-2</v>
      </c>
      <c r="J31" s="52">
        <v>1498471.75</v>
      </c>
      <c r="K31" s="12">
        <f t="shared" si="3"/>
        <v>0.15139560504084104</v>
      </c>
      <c r="L31" s="52">
        <v>1747876.06</v>
      </c>
      <c r="M31" s="12">
        <f t="shared" si="4"/>
        <v>0.17659375536449146</v>
      </c>
      <c r="N31" s="52">
        <v>963633.53</v>
      </c>
      <c r="O31" s="12">
        <f t="shared" si="5"/>
        <v>9.735911358488504E-2</v>
      </c>
      <c r="P31" s="53">
        <f t="shared" si="6"/>
        <v>9897722.9199999999</v>
      </c>
    </row>
    <row r="32" spans="1:16" s="54" customFormat="1" ht="12" customHeight="1" x14ac:dyDescent="0.2">
      <c r="A32" s="7" t="s">
        <v>36</v>
      </c>
      <c r="B32" s="55">
        <v>5203527.97</v>
      </c>
      <c r="C32" s="12">
        <f t="shared" si="0"/>
        <v>0.49403469298137165</v>
      </c>
      <c r="D32" s="9"/>
      <c r="E32" s="12">
        <f t="shared" si="1"/>
        <v>0</v>
      </c>
      <c r="F32" s="52">
        <v>164294.48000000001</v>
      </c>
      <c r="G32" s="12">
        <f t="shared" si="2"/>
        <v>1.5598488843201915E-2</v>
      </c>
      <c r="H32" s="52">
        <v>998126.17</v>
      </c>
      <c r="I32" s="12">
        <f t="shared" si="7"/>
        <v>9.476435195420356E-2</v>
      </c>
      <c r="J32" s="52">
        <v>1208825.82</v>
      </c>
      <c r="K32" s="12">
        <f t="shared" si="3"/>
        <v>0.11476865240173867</v>
      </c>
      <c r="L32" s="52">
        <v>1451801.61</v>
      </c>
      <c r="M32" s="12">
        <f t="shared" si="4"/>
        <v>0.13783732244764144</v>
      </c>
      <c r="N32" s="52">
        <v>1506141.68</v>
      </c>
      <c r="O32" s="12">
        <f t="shared" si="5"/>
        <v>0.14299649137184273</v>
      </c>
      <c r="P32" s="53">
        <f t="shared" si="6"/>
        <v>10532717.73</v>
      </c>
    </row>
    <row r="33" spans="1:16" s="54" customFormat="1" ht="12" customHeight="1" x14ac:dyDescent="0.2">
      <c r="A33" s="7" t="s">
        <v>37</v>
      </c>
      <c r="B33" s="55">
        <v>1098258.1399999999</v>
      </c>
      <c r="C33" s="12">
        <f t="shared" si="0"/>
        <v>0.35257443303963382</v>
      </c>
      <c r="D33" s="8">
        <v>11394.89</v>
      </c>
      <c r="E33" s="12">
        <f t="shared" si="1"/>
        <v>3.6581079938993151E-3</v>
      </c>
      <c r="F33" s="8"/>
      <c r="G33" s="12">
        <f t="shared" si="2"/>
        <v>0</v>
      </c>
      <c r="H33" s="52">
        <v>253682.3</v>
      </c>
      <c r="I33" s="12">
        <f t="shared" si="7"/>
        <v>8.1439772524417892E-2</v>
      </c>
      <c r="J33" s="52">
        <v>627191.96</v>
      </c>
      <c r="K33" s="12">
        <f t="shared" si="3"/>
        <v>0.20134779033280528</v>
      </c>
      <c r="L33" s="52">
        <v>742493.72</v>
      </c>
      <c r="M33" s="12">
        <f t="shared" si="4"/>
        <v>0.23836317968423038</v>
      </c>
      <c r="N33" s="52">
        <v>381947.17</v>
      </c>
      <c r="O33" s="12">
        <f t="shared" si="5"/>
        <v>0.12261671642501337</v>
      </c>
      <c r="P33" s="53">
        <f t="shared" si="6"/>
        <v>3114968.1799999997</v>
      </c>
    </row>
    <row r="34" spans="1:16" s="54" customFormat="1" ht="12" customHeight="1" x14ac:dyDescent="0.2">
      <c r="A34" s="7" t="s">
        <v>38</v>
      </c>
      <c r="B34" s="55">
        <v>2109300.5299999998</v>
      </c>
      <c r="C34" s="12">
        <f t="shared" si="0"/>
        <v>0.38820858703301669</v>
      </c>
      <c r="D34" s="9"/>
      <c r="E34" s="12">
        <f t="shared" si="1"/>
        <v>0</v>
      </c>
      <c r="F34" s="52">
        <v>0.96</v>
      </c>
      <c r="G34" s="12">
        <f t="shared" si="2"/>
        <v>1.7668427910161103E-7</v>
      </c>
      <c r="H34" s="52">
        <v>668025.72</v>
      </c>
      <c r="I34" s="12">
        <f t="shared" si="7"/>
        <v>0.12294754454118192</v>
      </c>
      <c r="J34" s="52">
        <v>997186.2</v>
      </c>
      <c r="K34" s="12">
        <f t="shared" si="3"/>
        <v>0.18352825508028636</v>
      </c>
      <c r="L34" s="52">
        <v>1101185.51</v>
      </c>
      <c r="M34" s="12">
        <f t="shared" si="4"/>
        <v>0.20266892499113529</v>
      </c>
      <c r="N34" s="52">
        <v>557721.67000000004</v>
      </c>
      <c r="O34" s="12">
        <f t="shared" si="5"/>
        <v>0.10264651167010064</v>
      </c>
      <c r="P34" s="53">
        <f t="shared" si="6"/>
        <v>5433420.5899999999</v>
      </c>
    </row>
    <row r="35" spans="1:16" s="54" customFormat="1" ht="12" customHeight="1" x14ac:dyDescent="0.2">
      <c r="A35" s="7" t="s">
        <v>39</v>
      </c>
      <c r="B35" s="55"/>
      <c r="C35" s="12">
        <f t="shared" si="0"/>
        <v>0</v>
      </c>
      <c r="D35" s="52">
        <v>-37127.53</v>
      </c>
      <c r="E35" s="12">
        <f t="shared" si="1"/>
        <v>-3.6336798745248852E-2</v>
      </c>
      <c r="F35" s="8"/>
      <c r="G35" s="12">
        <f t="shared" si="2"/>
        <v>0</v>
      </c>
      <c r="H35" s="52">
        <v>298418.07</v>
      </c>
      <c r="I35" s="12">
        <f t="shared" si="7"/>
        <v>0.29206244938824599</v>
      </c>
      <c r="J35" s="10"/>
      <c r="K35" s="12">
        <f t="shared" si="3"/>
        <v>0</v>
      </c>
      <c r="L35" s="52">
        <v>760470.63</v>
      </c>
      <c r="M35" s="12">
        <f t="shared" si="4"/>
        <v>0.74427434935700287</v>
      </c>
      <c r="N35" s="10"/>
      <c r="O35" s="12">
        <f t="shared" si="5"/>
        <v>0</v>
      </c>
      <c r="P35" s="53">
        <f t="shared" si="6"/>
        <v>1021761.17</v>
      </c>
    </row>
    <row r="36" spans="1:16" ht="12" customHeight="1" x14ac:dyDescent="0.2">
      <c r="A36" s="7" t="s">
        <v>40</v>
      </c>
      <c r="B36" s="35">
        <v>13447202.619999999</v>
      </c>
      <c r="C36" s="12">
        <f t="shared" si="0"/>
        <v>0.51089920349005269</v>
      </c>
      <c r="D36" s="36">
        <v>9935.1</v>
      </c>
      <c r="E36" s="12">
        <f t="shared" si="1"/>
        <v>3.7746398414825272E-4</v>
      </c>
      <c r="F36" s="36">
        <v>56179.14</v>
      </c>
      <c r="G36" s="12">
        <f t="shared" si="2"/>
        <v>2.1344125384165705E-3</v>
      </c>
      <c r="H36" s="36">
        <v>3562786.16</v>
      </c>
      <c r="I36" s="12">
        <f t="shared" si="7"/>
        <v>0.13536083769885096</v>
      </c>
      <c r="J36" s="36">
        <v>2849614.27</v>
      </c>
      <c r="K36" s="12">
        <f t="shared" si="3"/>
        <v>0.10826531747440034</v>
      </c>
      <c r="L36" s="36">
        <v>3751739.74</v>
      </c>
      <c r="M36" s="12">
        <f t="shared" si="4"/>
        <v>0.14253974592583163</v>
      </c>
      <c r="N36" s="36">
        <v>2643199.8199999998</v>
      </c>
      <c r="O36" s="12">
        <f t="shared" si="5"/>
        <v>0.10042301888829951</v>
      </c>
      <c r="P36" s="37">
        <f t="shared" si="6"/>
        <v>26320656.850000001</v>
      </c>
    </row>
    <row r="37" spans="1:16" ht="12" customHeight="1" x14ac:dyDescent="0.2">
      <c r="A37" s="7" t="s">
        <v>41</v>
      </c>
      <c r="B37" s="35">
        <v>3544620.71</v>
      </c>
      <c r="C37" s="12">
        <f t="shared" si="0"/>
        <v>0.46347983130055115</v>
      </c>
      <c r="D37" s="36">
        <v>66702.2</v>
      </c>
      <c r="E37" s="12">
        <f t="shared" si="1"/>
        <v>8.7217016805658798E-3</v>
      </c>
      <c r="F37" s="36">
        <v>20147.12</v>
      </c>
      <c r="G37" s="12">
        <f t="shared" si="2"/>
        <v>2.6343534450522237E-3</v>
      </c>
      <c r="H37" s="36">
        <v>1008531.89</v>
      </c>
      <c r="I37" s="12">
        <f t="shared" si="7"/>
        <v>0.13187142672831306</v>
      </c>
      <c r="J37" s="36">
        <v>862286.25</v>
      </c>
      <c r="K37" s="12">
        <f t="shared" si="3"/>
        <v>0.11274895634257716</v>
      </c>
      <c r="L37" s="36">
        <v>1564361.85</v>
      </c>
      <c r="M37" s="12">
        <f t="shared" si="4"/>
        <v>0.20454943579309451</v>
      </c>
      <c r="N37" s="36">
        <v>581192.39</v>
      </c>
      <c r="O37" s="12">
        <f t="shared" si="5"/>
        <v>7.5994294709846158E-2</v>
      </c>
      <c r="P37" s="37">
        <f t="shared" si="6"/>
        <v>7647842.4099999992</v>
      </c>
    </row>
    <row r="38" spans="1:16" ht="12" customHeight="1" x14ac:dyDescent="0.2">
      <c r="A38" s="7" t="s">
        <v>42</v>
      </c>
      <c r="B38" s="35">
        <v>18326046.039999999</v>
      </c>
      <c r="C38" s="12">
        <f t="shared" si="0"/>
        <v>0.56506345213871723</v>
      </c>
      <c r="D38" s="9"/>
      <c r="E38" s="12">
        <f t="shared" si="1"/>
        <v>0</v>
      </c>
      <c r="F38" s="36">
        <v>7706.49</v>
      </c>
      <c r="G38" s="12">
        <f t="shared" si="2"/>
        <v>2.3762113408247788E-4</v>
      </c>
      <c r="H38" s="36">
        <v>3455065.34</v>
      </c>
      <c r="I38" s="12">
        <f t="shared" si="7"/>
        <v>0.10653313563241658</v>
      </c>
      <c r="J38" s="36">
        <v>2577052.5099999998</v>
      </c>
      <c r="K38" s="12">
        <f t="shared" si="3"/>
        <v>7.9460576736788885E-2</v>
      </c>
      <c r="L38" s="36">
        <v>4953144.92</v>
      </c>
      <c r="M38" s="12">
        <f t="shared" si="4"/>
        <v>0.15272477005293775</v>
      </c>
      <c r="N38" s="36">
        <v>3112822.17</v>
      </c>
      <c r="O38" s="12">
        <f t="shared" si="5"/>
        <v>9.598044430505713E-2</v>
      </c>
      <c r="P38" s="37">
        <f t="shared" si="6"/>
        <v>32431837.469999999</v>
      </c>
    </row>
    <row r="39" spans="1:16" ht="12" customHeight="1" x14ac:dyDescent="0.2">
      <c r="A39" s="7" t="s">
        <v>43</v>
      </c>
      <c r="B39" s="35">
        <v>12130354.359999999</v>
      </c>
      <c r="C39" s="12">
        <f t="shared" si="0"/>
        <v>0.49018395481682098</v>
      </c>
      <c r="D39" s="9"/>
      <c r="E39" s="12">
        <f t="shared" si="1"/>
        <v>0</v>
      </c>
      <c r="F39" s="8"/>
      <c r="G39" s="12">
        <f t="shared" si="2"/>
        <v>0</v>
      </c>
      <c r="H39" s="36">
        <v>3136620.76</v>
      </c>
      <c r="I39" s="12">
        <f t="shared" si="7"/>
        <v>0.12674989726329336</v>
      </c>
      <c r="J39" s="36">
        <v>2898878.46</v>
      </c>
      <c r="K39" s="12">
        <f t="shared" si="3"/>
        <v>0.11714280274794013</v>
      </c>
      <c r="L39" s="36">
        <v>3579534.06</v>
      </c>
      <c r="M39" s="12">
        <f t="shared" si="4"/>
        <v>0.14464788990157018</v>
      </c>
      <c r="N39" s="36">
        <v>3001147.29</v>
      </c>
      <c r="O39" s="12">
        <f t="shared" si="5"/>
        <v>0.12127545527037553</v>
      </c>
      <c r="P39" s="37">
        <f t="shared" si="6"/>
        <v>24746534.929999996</v>
      </c>
    </row>
    <row r="40" spans="1:16" ht="12" customHeight="1" x14ac:dyDescent="0.2">
      <c r="A40" s="7" t="s">
        <v>44</v>
      </c>
      <c r="B40" s="35">
        <v>18872621.899999999</v>
      </c>
      <c r="C40" s="12">
        <f t="shared" si="0"/>
        <v>0.49696941254009791</v>
      </c>
      <c r="D40" s="9"/>
      <c r="E40" s="12">
        <f t="shared" si="1"/>
        <v>0</v>
      </c>
      <c r="F40" s="36">
        <v>292987.71999999997</v>
      </c>
      <c r="G40" s="12">
        <f t="shared" si="2"/>
        <v>7.7151937797186885E-3</v>
      </c>
      <c r="H40" s="36">
        <v>6554423.2599999998</v>
      </c>
      <c r="I40" s="12">
        <f t="shared" si="7"/>
        <v>0.17259646774682397</v>
      </c>
      <c r="J40" s="36">
        <v>3050415.01</v>
      </c>
      <c r="K40" s="12">
        <f t="shared" si="3"/>
        <v>8.0326038615927381E-2</v>
      </c>
      <c r="L40" s="36">
        <v>4729952.47</v>
      </c>
      <c r="M40" s="12">
        <f t="shared" si="4"/>
        <v>0.12455300131660482</v>
      </c>
      <c r="N40" s="36">
        <v>4475019.0999999996</v>
      </c>
      <c r="O40" s="12">
        <f t="shared" si="5"/>
        <v>0.11783988600082734</v>
      </c>
      <c r="P40" s="37">
        <f t="shared" si="6"/>
        <v>37975419.459999993</v>
      </c>
    </row>
    <row r="41" spans="1:16" ht="12" customHeight="1" x14ac:dyDescent="0.2">
      <c r="A41" s="7" t="s">
        <v>45</v>
      </c>
      <c r="B41" s="35">
        <v>19911400.23</v>
      </c>
      <c r="C41" s="12">
        <f t="shared" si="0"/>
        <v>0.52158106667780579</v>
      </c>
      <c r="D41" s="36">
        <v>182814.57</v>
      </c>
      <c r="E41" s="12">
        <f t="shared" si="1"/>
        <v>4.7888454515207348E-3</v>
      </c>
      <c r="F41" s="8"/>
      <c r="G41" s="12">
        <f t="shared" si="2"/>
        <v>0</v>
      </c>
      <c r="H41" s="36">
        <v>3852053.64</v>
      </c>
      <c r="I41" s="12">
        <f t="shared" si="7"/>
        <v>0.1009049199575717</v>
      </c>
      <c r="J41" s="36">
        <v>3811536.33</v>
      </c>
      <c r="K41" s="12">
        <f t="shared" si="3"/>
        <v>9.9843565079230465E-2</v>
      </c>
      <c r="L41" s="36">
        <v>5586887.1900000004</v>
      </c>
      <c r="M41" s="12">
        <f t="shared" si="4"/>
        <v>0.14634905362297412</v>
      </c>
      <c r="N41" s="36">
        <v>4830390.5</v>
      </c>
      <c r="O41" s="12">
        <f t="shared" si="5"/>
        <v>0.12653254921089696</v>
      </c>
      <c r="P41" s="37">
        <f t="shared" si="6"/>
        <v>38175082.460000008</v>
      </c>
    </row>
    <row r="42" spans="1:16" ht="12" customHeight="1" x14ac:dyDescent="0.2">
      <c r="A42" s="7" t="s">
        <v>46</v>
      </c>
      <c r="B42" s="35">
        <v>15421478.74</v>
      </c>
      <c r="C42" s="12">
        <f t="shared" si="0"/>
        <v>0.52903397699338095</v>
      </c>
      <c r="D42" s="36">
        <v>82975.740000000005</v>
      </c>
      <c r="E42" s="12">
        <f t="shared" si="1"/>
        <v>2.8464835614181029E-3</v>
      </c>
      <c r="F42" s="8"/>
      <c r="G42" s="12">
        <f t="shared" si="2"/>
        <v>0</v>
      </c>
      <c r="H42" s="36">
        <v>3303404.77</v>
      </c>
      <c r="I42" s="12">
        <f t="shared" si="7"/>
        <v>0.11332333251279408</v>
      </c>
      <c r="J42" s="36">
        <v>2857232.15</v>
      </c>
      <c r="K42" s="12">
        <f t="shared" si="3"/>
        <v>9.8017376478116411E-2</v>
      </c>
      <c r="L42" s="36">
        <v>5137147.67</v>
      </c>
      <c r="M42" s="12">
        <f t="shared" si="4"/>
        <v>0.17622990039296196</v>
      </c>
      <c r="N42" s="36">
        <v>2348022.37</v>
      </c>
      <c r="O42" s="12">
        <f t="shared" si="5"/>
        <v>8.0548930061328461E-2</v>
      </c>
      <c r="P42" s="37">
        <f t="shared" si="6"/>
        <v>29150261.440000001</v>
      </c>
    </row>
    <row r="43" spans="1:16" ht="12" customHeight="1" x14ac:dyDescent="0.2">
      <c r="A43" s="7" t="s">
        <v>47</v>
      </c>
      <c r="B43" s="35">
        <v>15840567.029999999</v>
      </c>
      <c r="C43" s="12">
        <f t="shared" si="0"/>
        <v>0.41389075505973832</v>
      </c>
      <c r="D43" s="36"/>
      <c r="E43" s="12">
        <f t="shared" si="1"/>
        <v>0</v>
      </c>
      <c r="F43" s="36">
        <v>272117.82</v>
      </c>
      <c r="G43" s="12">
        <f t="shared" si="2"/>
        <v>7.1100390391144958E-3</v>
      </c>
      <c r="H43" s="36">
        <v>5165504.4800000004</v>
      </c>
      <c r="I43" s="12">
        <f t="shared" si="7"/>
        <v>0.13496704666207021</v>
      </c>
      <c r="J43" s="36">
        <v>6791052.4699999997</v>
      </c>
      <c r="K43" s="12">
        <f t="shared" si="3"/>
        <v>0.17744022856854769</v>
      </c>
      <c r="L43" s="36">
        <v>5982298.9100000001</v>
      </c>
      <c r="M43" s="12">
        <f t="shared" si="4"/>
        <v>0.15630868567796147</v>
      </c>
      <c r="N43" s="36">
        <v>4220797.67</v>
      </c>
      <c r="O43" s="12">
        <f t="shared" si="5"/>
        <v>0.11028324499256793</v>
      </c>
      <c r="P43" s="37">
        <f t="shared" si="6"/>
        <v>38272338.379999995</v>
      </c>
    </row>
    <row r="44" spans="1:16" ht="12" customHeight="1" x14ac:dyDescent="0.2">
      <c r="A44" s="7" t="s">
        <v>48</v>
      </c>
      <c r="B44" s="35">
        <v>76520245.260000005</v>
      </c>
      <c r="C44" s="12">
        <f t="shared" si="0"/>
        <v>0.48897676994512274</v>
      </c>
      <c r="D44" s="36">
        <v>926648.95</v>
      </c>
      <c r="E44" s="12">
        <f t="shared" si="1"/>
        <v>5.921436985786779E-3</v>
      </c>
      <c r="F44" s="36">
        <v>1590842.63</v>
      </c>
      <c r="G44" s="12">
        <f t="shared" si="2"/>
        <v>1.0165742256383404E-2</v>
      </c>
      <c r="H44" s="36">
        <v>21992088.940000001</v>
      </c>
      <c r="I44" s="12">
        <f t="shared" si="7"/>
        <v>0.14053301289989956</v>
      </c>
      <c r="J44" s="36">
        <v>15631934.85</v>
      </c>
      <c r="K44" s="12">
        <f t="shared" si="3"/>
        <v>9.9890597383398866E-2</v>
      </c>
      <c r="L44" s="36">
        <v>23325804.109999999</v>
      </c>
      <c r="M44" s="12">
        <f t="shared" si="4"/>
        <v>0.14905566901054737</v>
      </c>
      <c r="N44" s="36">
        <v>16502988.52</v>
      </c>
      <c r="O44" s="12">
        <f t="shared" si="5"/>
        <v>0.10545677151886118</v>
      </c>
      <c r="P44" s="37">
        <f t="shared" si="6"/>
        <v>156490553.26000002</v>
      </c>
    </row>
    <row r="45" spans="1:16" ht="12" customHeight="1" x14ac:dyDescent="0.2">
      <c r="A45" s="7" t="s">
        <v>49</v>
      </c>
      <c r="B45" s="35">
        <v>18110793.25</v>
      </c>
      <c r="C45" s="12">
        <f t="shared" si="0"/>
        <v>0.59291766518950428</v>
      </c>
      <c r="D45" s="9"/>
      <c r="E45" s="12">
        <f t="shared" si="1"/>
        <v>0</v>
      </c>
      <c r="F45" s="36"/>
      <c r="G45" s="12">
        <f t="shared" si="2"/>
        <v>0</v>
      </c>
      <c r="H45" s="36">
        <v>3063091.27</v>
      </c>
      <c r="I45" s="12">
        <f t="shared" si="7"/>
        <v>0.1002805840142178</v>
      </c>
      <c r="J45" s="36">
        <v>3009596.7</v>
      </c>
      <c r="K45" s="12">
        <f t="shared" si="3"/>
        <v>9.8529259535665964E-2</v>
      </c>
      <c r="L45" s="36">
        <v>3220997.74</v>
      </c>
      <c r="M45" s="12">
        <f t="shared" si="4"/>
        <v>0.10545018283953246</v>
      </c>
      <c r="N45" s="36">
        <v>3140728.77</v>
      </c>
      <c r="O45" s="12">
        <f t="shared" si="5"/>
        <v>0.10282230842107945</v>
      </c>
      <c r="P45" s="37">
        <f t="shared" si="6"/>
        <v>30545207.73</v>
      </c>
    </row>
    <row r="46" spans="1:16" ht="12" customHeight="1" x14ac:dyDescent="0.2">
      <c r="A46" s="7" t="s">
        <v>50</v>
      </c>
      <c r="B46" s="35">
        <v>44418790.270000003</v>
      </c>
      <c r="C46" s="12">
        <f t="shared" si="0"/>
        <v>0.46936926392333822</v>
      </c>
      <c r="D46" s="36">
        <v>94677.4</v>
      </c>
      <c r="E46" s="12">
        <f t="shared" si="1"/>
        <v>1.0004473619847516E-3</v>
      </c>
      <c r="F46" s="36">
        <v>169021.59</v>
      </c>
      <c r="G46" s="12">
        <f t="shared" si="2"/>
        <v>1.7860355674529328E-3</v>
      </c>
      <c r="H46" s="36">
        <v>14374592.58</v>
      </c>
      <c r="I46" s="12">
        <f t="shared" si="7"/>
        <v>0.15189499528152006</v>
      </c>
      <c r="J46" s="36">
        <v>8799966.1899999995</v>
      </c>
      <c r="K46" s="12">
        <f t="shared" si="3"/>
        <v>9.2988431878574043E-2</v>
      </c>
      <c r="L46" s="36">
        <v>17478384.149999999</v>
      </c>
      <c r="M46" s="12">
        <f t="shared" si="4"/>
        <v>0.18469247481049961</v>
      </c>
      <c r="N46" s="36">
        <v>9299631.6899999995</v>
      </c>
      <c r="O46" s="12">
        <f t="shared" si="5"/>
        <v>9.8268351176630311E-2</v>
      </c>
      <c r="P46" s="37">
        <f t="shared" si="6"/>
        <v>94635063.870000005</v>
      </c>
    </row>
    <row r="48" spans="1:16" s="28" customFormat="1" x14ac:dyDescent="0.2">
      <c r="A48" s="28" t="s">
        <v>51</v>
      </c>
      <c r="B48" s="29">
        <f>SUM(B6:B46)-B10-B11-B30-B31-B32-B33-B34</f>
        <v>703541695.1500001</v>
      </c>
      <c r="C48" s="30">
        <f t="shared" si="0"/>
        <v>0.47718750900302093</v>
      </c>
      <c r="D48" s="29">
        <f>SUM(D6:D46)-D10-D11-D30-D31-D32-D33-D34</f>
        <v>3480255.4200000004</v>
      </c>
      <c r="E48" s="30">
        <f t="shared" si="1"/>
        <v>2.3605344587430345E-3</v>
      </c>
      <c r="F48" s="29">
        <f>SUM(F6:F46)-F10-F11-F30-F31-F32-F33-F34</f>
        <v>5951264.3599999994</v>
      </c>
      <c r="G48" s="30">
        <f t="shared" si="2"/>
        <v>4.0365326389950164E-3</v>
      </c>
      <c r="H48" s="29">
        <f>SUM(H6:H46)-H10-H11-H30-H31-H32-H33-H34</f>
        <v>214674069.18999997</v>
      </c>
      <c r="I48" s="30">
        <f t="shared" si="7"/>
        <v>0.14560584686097014</v>
      </c>
      <c r="J48" s="29">
        <f>SUM(J6:J46)-J10-J11-J30-J31-J32-J33-J34</f>
        <v>159277733.96999997</v>
      </c>
      <c r="K48" s="30">
        <f t="shared" si="3"/>
        <v>0.10803246721089538</v>
      </c>
      <c r="L48" s="29">
        <f>SUM(L6:L46)-L10-L11-L30-L31-L32-L33-L34</f>
        <v>226379850.92999998</v>
      </c>
      <c r="M48" s="30">
        <f t="shared" si="4"/>
        <v>0.15354546560418153</v>
      </c>
      <c r="N48" s="29">
        <f>SUM(N6:N46)-N10-N11-N30-N31-N32-N33-N34</f>
        <v>161045741.33000004</v>
      </c>
      <c r="O48" s="30">
        <f t="shared" si="5"/>
        <v>0.10923164422319394</v>
      </c>
      <c r="P48" s="31">
        <f>SUM(P6:P46)-P10-P11-P30-P31-P32-P33-P34</f>
        <v>1474350610.3500001</v>
      </c>
    </row>
    <row r="50" spans="1:1" x14ac:dyDescent="0.2">
      <c r="A50" s="11" t="s">
        <v>52</v>
      </c>
    </row>
    <row r="51" spans="1:1" x14ac:dyDescent="0.2">
      <c r="A51" s="11" t="s">
        <v>108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A15" sqref="A15"/>
    </sheetView>
  </sheetViews>
  <sheetFormatPr defaultRowHeight="12.75" x14ac:dyDescent="0.2"/>
  <cols>
    <col min="1" max="1" width="31.85546875" bestFit="1" customWidth="1"/>
    <col min="2" max="2" width="10.140625" style="50" bestFit="1" customWidth="1"/>
  </cols>
  <sheetData>
    <row r="1" spans="1:2" s="41" customFormat="1" ht="38.25" x14ac:dyDescent="0.2">
      <c r="A1" s="42" t="s">
        <v>1</v>
      </c>
      <c r="B1" s="43" t="s">
        <v>112</v>
      </c>
    </row>
    <row r="2" spans="1:2" x14ac:dyDescent="0.2">
      <c r="A2" s="44" t="s">
        <v>101</v>
      </c>
      <c r="B2" s="58">
        <v>152546.14000000001</v>
      </c>
    </row>
    <row r="3" spans="1:2" x14ac:dyDescent="0.2">
      <c r="A3" s="47" t="s">
        <v>107</v>
      </c>
      <c r="B3" s="48">
        <v>617206.5</v>
      </c>
    </row>
    <row r="4" spans="1:2" x14ac:dyDescent="0.2">
      <c r="A4" s="45" t="s">
        <v>12</v>
      </c>
      <c r="B4" s="48">
        <v>193270.8</v>
      </c>
    </row>
    <row r="5" spans="1:2" x14ac:dyDescent="0.2">
      <c r="A5" s="45" t="s">
        <v>113</v>
      </c>
      <c r="B5" s="48">
        <f>1359265.96</f>
        <v>1359265.96</v>
      </c>
    </row>
    <row r="6" spans="1:2" x14ac:dyDescent="0.2">
      <c r="A6" s="45" t="s">
        <v>16</v>
      </c>
      <c r="B6" s="48">
        <v>185466.57</v>
      </c>
    </row>
    <row r="7" spans="1:2" x14ac:dyDescent="0.2">
      <c r="A7" s="45" t="s">
        <v>17</v>
      </c>
      <c r="B7" s="48">
        <v>1021450.19</v>
      </c>
    </row>
    <row r="8" spans="1:2" x14ac:dyDescent="0.2">
      <c r="A8" s="45" t="s">
        <v>18</v>
      </c>
      <c r="B8" s="48">
        <v>308687.46999999997</v>
      </c>
    </row>
    <row r="9" spans="1:2" x14ac:dyDescent="0.2">
      <c r="A9" s="45" t="s">
        <v>19</v>
      </c>
      <c r="B9" s="48">
        <v>178696.39</v>
      </c>
    </row>
    <row r="10" spans="1:2" x14ac:dyDescent="0.2">
      <c r="A10" s="45" t="s">
        <v>20</v>
      </c>
      <c r="B10" s="57">
        <v>480514.03</v>
      </c>
    </row>
    <row r="11" spans="1:2" x14ac:dyDescent="0.2">
      <c r="A11" s="45" t="s">
        <v>102</v>
      </c>
      <c r="B11" s="48">
        <v>76842.570000000007</v>
      </c>
    </row>
    <row r="12" spans="1:2" x14ac:dyDescent="0.2">
      <c r="A12" s="45" t="s">
        <v>21</v>
      </c>
      <c r="B12" s="48">
        <v>523501.26</v>
      </c>
    </row>
    <row r="13" spans="1:2" x14ac:dyDescent="0.2">
      <c r="A13" s="45" t="s">
        <v>99</v>
      </c>
      <c r="B13" s="48">
        <v>156357.4</v>
      </c>
    </row>
    <row r="14" spans="1:2" x14ac:dyDescent="0.2">
      <c r="A14" s="45" t="s">
        <v>22</v>
      </c>
      <c r="B14" s="48">
        <v>357056.75</v>
      </c>
    </row>
    <row r="15" spans="1:2" x14ac:dyDescent="0.2">
      <c r="A15" s="45" t="s">
        <v>114</v>
      </c>
      <c r="B15" s="48">
        <v>159677.01</v>
      </c>
    </row>
    <row r="16" spans="1:2" x14ac:dyDescent="0.2">
      <c r="A16" s="45" t="s">
        <v>23</v>
      </c>
      <c r="B16" s="48">
        <v>2081684.98</v>
      </c>
    </row>
    <row r="17" spans="1:2" x14ac:dyDescent="0.2">
      <c r="A17" s="45" t="s">
        <v>24</v>
      </c>
      <c r="B17" s="48">
        <v>933172.6</v>
      </c>
    </row>
    <row r="18" spans="1:2" x14ac:dyDescent="0.2">
      <c r="A18" s="45" t="s">
        <v>25</v>
      </c>
      <c r="B18" s="48">
        <v>2420.65</v>
      </c>
    </row>
    <row r="19" spans="1:2" x14ac:dyDescent="0.2">
      <c r="A19" s="45" t="s">
        <v>26</v>
      </c>
      <c r="B19" s="48">
        <v>666457.66</v>
      </c>
    </row>
    <row r="20" spans="1:2" x14ac:dyDescent="0.2">
      <c r="A20" s="45" t="s">
        <v>27</v>
      </c>
      <c r="B20" s="48">
        <v>2195592.9700000002</v>
      </c>
    </row>
    <row r="21" spans="1:2" x14ac:dyDescent="0.2">
      <c r="A21" s="45" t="s">
        <v>28</v>
      </c>
      <c r="B21" s="48">
        <v>6819014.5800000001</v>
      </c>
    </row>
    <row r="22" spans="1:2" x14ac:dyDescent="0.2">
      <c r="A22" s="45" t="s">
        <v>29</v>
      </c>
      <c r="B22" s="48">
        <v>327643.74</v>
      </c>
    </row>
    <row r="23" spans="1:2" x14ac:dyDescent="0.2">
      <c r="A23" s="45" t="s">
        <v>31</v>
      </c>
      <c r="B23" s="48">
        <v>1064991.2</v>
      </c>
    </row>
    <row r="24" spans="1:2" x14ac:dyDescent="0.2">
      <c r="A24" s="45" t="s">
        <v>32</v>
      </c>
      <c r="B24" s="48">
        <v>600797.62</v>
      </c>
    </row>
    <row r="25" spans="1:2" hidden="1" x14ac:dyDescent="0.2">
      <c r="A25" s="45" t="s">
        <v>33</v>
      </c>
      <c r="B25" s="48"/>
    </row>
    <row r="26" spans="1:2" hidden="1" x14ac:dyDescent="0.2">
      <c r="A26" s="45" t="s">
        <v>39</v>
      </c>
      <c r="B26" s="48">
        <v>0</v>
      </c>
    </row>
    <row r="27" spans="1:2" x14ac:dyDescent="0.2">
      <c r="A27" s="45" t="s">
        <v>40</v>
      </c>
      <c r="B27" s="48">
        <v>310031.84000000003</v>
      </c>
    </row>
    <row r="28" spans="1:2" x14ac:dyDescent="0.2">
      <c r="A28" s="45" t="s">
        <v>103</v>
      </c>
      <c r="B28" s="48">
        <v>94614.44</v>
      </c>
    </row>
    <row r="29" spans="1:2" x14ac:dyDescent="0.2">
      <c r="A29" s="45" t="s">
        <v>41</v>
      </c>
      <c r="B29" s="48">
        <v>85588.71</v>
      </c>
    </row>
    <row r="30" spans="1:2" x14ac:dyDescent="0.2">
      <c r="A30" s="45" t="s">
        <v>104</v>
      </c>
      <c r="B30" s="48">
        <v>77940.81</v>
      </c>
    </row>
    <row r="31" spans="1:2" x14ac:dyDescent="0.2">
      <c r="A31" s="45" t="s">
        <v>42</v>
      </c>
      <c r="B31" s="48">
        <v>323657.12</v>
      </c>
    </row>
    <row r="32" spans="1:2" x14ac:dyDescent="0.2">
      <c r="A32" s="45" t="s">
        <v>43</v>
      </c>
      <c r="B32" s="48">
        <v>229853.37</v>
      </c>
    </row>
    <row r="33" spans="1:2" x14ac:dyDescent="0.2">
      <c r="A33" s="45" t="s">
        <v>44</v>
      </c>
      <c r="B33" s="48">
        <v>758383.5</v>
      </c>
    </row>
    <row r="34" spans="1:2" x14ac:dyDescent="0.2">
      <c r="A34" s="45" t="s">
        <v>45</v>
      </c>
      <c r="B34" s="48">
        <v>299788.71999999997</v>
      </c>
    </row>
    <row r="35" spans="1:2" x14ac:dyDescent="0.2">
      <c r="A35" s="45" t="s">
        <v>46</v>
      </c>
      <c r="B35" s="48">
        <v>399944.51</v>
      </c>
    </row>
    <row r="36" spans="1:2" x14ac:dyDescent="0.2">
      <c r="A36" s="45" t="s">
        <v>47</v>
      </c>
      <c r="B36" s="48">
        <v>922299.59</v>
      </c>
    </row>
    <row r="37" spans="1:2" x14ac:dyDescent="0.2">
      <c r="A37" s="45" t="s">
        <v>48</v>
      </c>
      <c r="B37" s="48">
        <v>1494643.74</v>
      </c>
    </row>
    <row r="38" spans="1:2" x14ac:dyDescent="0.2">
      <c r="A38" s="45" t="s">
        <v>105</v>
      </c>
      <c r="B38" s="48">
        <v>267425.37</v>
      </c>
    </row>
    <row r="39" spans="1:2" x14ac:dyDescent="0.2">
      <c r="A39" s="45" t="s">
        <v>100</v>
      </c>
      <c r="B39" s="48">
        <v>101594.39</v>
      </c>
    </row>
    <row r="40" spans="1:2" x14ac:dyDescent="0.2">
      <c r="A40" s="45" t="s">
        <v>50</v>
      </c>
      <c r="B40" s="48">
        <v>2898664.95</v>
      </c>
    </row>
    <row r="41" spans="1:2" x14ac:dyDescent="0.2">
      <c r="A41" s="46" t="s">
        <v>106</v>
      </c>
      <c r="B41" s="49">
        <v>29809789.809999995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B40405-B51C-49E1-AC12-9048F7A18230}"/>
</file>

<file path=customXml/itemProps2.xml><?xml version="1.0" encoding="utf-8"?>
<ds:datastoreItem xmlns:ds="http://schemas.openxmlformats.org/officeDocument/2006/customXml" ds:itemID="{03A795B7-D550-47ED-BDEB-6F1B260E6C0C}"/>
</file>

<file path=customXml/itemProps3.xml><?xml version="1.0" encoding="utf-8"?>
<ds:datastoreItem xmlns:ds="http://schemas.openxmlformats.org/officeDocument/2006/customXml" ds:itemID="{5454387E-5C21-4AB1-AC82-0AA652843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2015-04-17T19:57:14Z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