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argain\000_Allocation Framework\Cost Studies\FY2022\"/>
    </mc:Choice>
  </mc:AlternateContent>
  <bookViews>
    <workbookView xWindow="0" yWindow="0" windowWidth="21600" windowHeight="9300"/>
  </bookViews>
  <sheets>
    <sheet name="Summary" sheetId="2" r:id="rId1"/>
    <sheet name="Detail" sheetId="1" r:id="rId2"/>
    <sheet name="Library Detail" sheetId="3" r:id="rId3"/>
  </sheets>
  <definedNames>
    <definedName name="_xlnm.Print_Area" localSheetId="1">Detail!$A$1:$P$47</definedName>
  </definedNames>
  <calcPr calcId="162913"/>
</workbook>
</file>

<file path=xl/calcChain.xml><?xml version="1.0" encoding="utf-8"?>
<calcChain xmlns="http://schemas.openxmlformats.org/spreadsheetml/2006/main">
  <c r="B39" i="3" l="1"/>
  <c r="N14" i="1" l="1"/>
  <c r="L14" i="1"/>
  <c r="J14" i="1"/>
  <c r="H14" i="1"/>
  <c r="F14" i="1"/>
  <c r="D14" i="1"/>
  <c r="B14" i="1"/>
  <c r="N6" i="1" l="1"/>
  <c r="L6" i="1"/>
  <c r="J6" i="1"/>
  <c r="H6" i="1"/>
  <c r="F6" i="1"/>
  <c r="D6" i="1"/>
  <c r="B6" i="1"/>
  <c r="P23" i="1" l="1"/>
  <c r="O23" i="1" s="1"/>
  <c r="I23" i="1" l="1"/>
  <c r="G23" i="1"/>
  <c r="E23" i="1"/>
  <c r="C23" i="1"/>
  <c r="M23" i="1"/>
  <c r="K23" i="1"/>
  <c r="N29" i="1" l="1"/>
  <c r="L29" i="1"/>
  <c r="J29" i="1"/>
  <c r="H29" i="1"/>
  <c r="F29" i="1"/>
  <c r="D29" i="1"/>
  <c r="B29" i="1"/>
  <c r="N9" i="1"/>
  <c r="L9" i="1"/>
  <c r="J9" i="1"/>
  <c r="H9" i="1"/>
  <c r="F9" i="1"/>
  <c r="D9" i="1"/>
  <c r="B9" i="1"/>
  <c r="N46" i="1" l="1"/>
  <c r="L46" i="1"/>
  <c r="F46" i="1"/>
  <c r="J46" i="1"/>
  <c r="B46" i="1"/>
  <c r="D46" i="1"/>
  <c r="H46" i="1"/>
  <c r="P45" i="1"/>
  <c r="M45" i="1" s="1"/>
  <c r="P44" i="1"/>
  <c r="O44" i="1" s="1"/>
  <c r="P43" i="1"/>
  <c r="M43" i="1" s="1"/>
  <c r="P42" i="1"/>
  <c r="O42" i="1" s="1"/>
  <c r="P41" i="1"/>
  <c r="M41" i="1" s="1"/>
  <c r="P40" i="1"/>
  <c r="O40" i="1" s="1"/>
  <c r="P39" i="1"/>
  <c r="M39" i="1" s="1"/>
  <c r="P38" i="1"/>
  <c r="O38" i="1" s="1"/>
  <c r="P37" i="1"/>
  <c r="M37" i="1" s="1"/>
  <c r="P36" i="1"/>
  <c r="O36" i="1" s="1"/>
  <c r="P35" i="1"/>
  <c r="M35" i="1" s="1"/>
  <c r="P34" i="1"/>
  <c r="M34" i="1" s="1"/>
  <c r="P33" i="1"/>
  <c r="O33" i="1" s="1"/>
  <c r="P32" i="1"/>
  <c r="M32" i="1" s="1"/>
  <c r="P31" i="1"/>
  <c r="O31" i="1" s="1"/>
  <c r="P30" i="1"/>
  <c r="P28" i="1"/>
  <c r="P27" i="1"/>
  <c r="O27" i="1" s="1"/>
  <c r="P26" i="1"/>
  <c r="O26" i="1" s="1"/>
  <c r="P25" i="1"/>
  <c r="M25" i="1" s="1"/>
  <c r="P24" i="1"/>
  <c r="O24" i="1" s="1"/>
  <c r="P22" i="1"/>
  <c r="P21" i="1"/>
  <c r="M21" i="1" s="1"/>
  <c r="P20" i="1"/>
  <c r="O20" i="1" s="1"/>
  <c r="P16" i="1"/>
  <c r="P18" i="1"/>
  <c r="M18" i="1" s="1"/>
  <c r="P17" i="1"/>
  <c r="O17" i="1" s="1"/>
  <c r="P15" i="1"/>
  <c r="P13" i="1"/>
  <c r="O13" i="1" s="1"/>
  <c r="P12" i="1"/>
  <c r="M12" i="1" s="1"/>
  <c r="P11" i="1"/>
  <c r="O11" i="1" s="1"/>
  <c r="P10" i="1"/>
  <c r="M10" i="1" s="1"/>
  <c r="P8" i="1"/>
  <c r="M8" i="1" s="1"/>
  <c r="P7" i="1"/>
  <c r="P5" i="1"/>
  <c r="P19" i="1"/>
  <c r="I19" i="1" s="1"/>
  <c r="C17" i="2" s="1"/>
  <c r="O22" i="1" l="1"/>
  <c r="M30" i="1"/>
  <c r="C30" i="1"/>
  <c r="B28" i="2" s="1"/>
  <c r="O16" i="1"/>
  <c r="M28" i="1"/>
  <c r="G28" i="1"/>
  <c r="M15" i="1"/>
  <c r="P14" i="1"/>
  <c r="M5" i="1"/>
  <c r="O7" i="1"/>
  <c r="P6" i="1"/>
  <c r="I6" i="1" s="1"/>
  <c r="M7" i="1"/>
  <c r="G25" i="1"/>
  <c r="G40" i="1"/>
  <c r="E11" i="1"/>
  <c r="K33" i="1"/>
  <c r="O45" i="1"/>
  <c r="I30" i="1"/>
  <c r="C28" i="2" s="1"/>
  <c r="E25" i="1"/>
  <c r="G37" i="1"/>
  <c r="O28" i="1"/>
  <c r="I28" i="1"/>
  <c r="C26" i="2" s="1"/>
  <c r="E45" i="1"/>
  <c r="O30" i="1"/>
  <c r="K45" i="1"/>
  <c r="G41" i="1"/>
  <c r="I7" i="1"/>
  <c r="C6" i="2" s="1"/>
  <c r="M38" i="1"/>
  <c r="G38" i="1"/>
  <c r="C41" i="1"/>
  <c r="B39" i="2" s="1"/>
  <c r="G45" i="1"/>
  <c r="E30" i="1"/>
  <c r="E38" i="1"/>
  <c r="K20" i="1"/>
  <c r="I44" i="1"/>
  <c r="C42" i="2" s="1"/>
  <c r="M17" i="1"/>
  <c r="K43" i="1"/>
  <c r="G17" i="1"/>
  <c r="C28" i="1"/>
  <c r="B26" i="2" s="1"/>
  <c r="E17" i="1"/>
  <c r="K7" i="1"/>
  <c r="I17" i="1"/>
  <c r="C14" i="2" s="1"/>
  <c r="M11" i="1"/>
  <c r="K28" i="1"/>
  <c r="G7" i="1"/>
  <c r="E20" i="1"/>
  <c r="E40" i="1"/>
  <c r="K27" i="1"/>
  <c r="G43" i="1"/>
  <c r="C11" i="1"/>
  <c r="B10" i="2" s="1"/>
  <c r="O43" i="1"/>
  <c r="E39" i="1"/>
  <c r="I38" i="1"/>
  <c r="C36" i="2" s="1"/>
  <c r="G31" i="1"/>
  <c r="K16" i="1"/>
  <c r="I31" i="1"/>
  <c r="C29" i="2" s="1"/>
  <c r="C31" i="1"/>
  <c r="B29" i="2" s="1"/>
  <c r="M27" i="1"/>
  <c r="K15" i="1"/>
  <c r="G27" i="1"/>
  <c r="I43" i="1"/>
  <c r="C41" i="2" s="1"/>
  <c r="E31" i="1"/>
  <c r="E13" i="1"/>
  <c r="K38" i="1"/>
  <c r="M31" i="1"/>
  <c r="K31" i="1"/>
  <c r="G5" i="1"/>
  <c r="I20" i="1"/>
  <c r="C18" i="2" s="1"/>
  <c r="M24" i="1"/>
  <c r="G16" i="1"/>
  <c r="E15" i="1"/>
  <c r="C32" i="1"/>
  <c r="B30" i="2" s="1"/>
  <c r="K40" i="1"/>
  <c r="G30" i="1"/>
  <c r="M16" i="1"/>
  <c r="K5" i="1"/>
  <c r="E32" i="1"/>
  <c r="E16" i="1"/>
  <c r="O18" i="1"/>
  <c r="I40" i="1"/>
  <c r="C38" i="2" s="1"/>
  <c r="I16" i="1"/>
  <c r="C16" i="2" s="1"/>
  <c r="I5" i="1"/>
  <c r="C5" i="2" s="1"/>
  <c r="M40" i="1"/>
  <c r="G36" i="1"/>
  <c r="E36" i="1"/>
  <c r="C40" i="1"/>
  <c r="B38" i="2" s="1"/>
  <c r="E44" i="1"/>
  <c r="K44" i="1"/>
  <c r="M44" i="1"/>
  <c r="G42" i="1"/>
  <c r="C42" i="1"/>
  <c r="B40" i="2" s="1"/>
  <c r="K42" i="1"/>
  <c r="I42" i="1"/>
  <c r="C40" i="2" s="1"/>
  <c r="M42" i="1"/>
  <c r="E42" i="1"/>
  <c r="K41" i="1"/>
  <c r="I41" i="1"/>
  <c r="C39" i="2" s="1"/>
  <c r="O41" i="1"/>
  <c r="E41" i="1"/>
  <c r="O39" i="1"/>
  <c r="I37" i="1"/>
  <c r="C35" i="2" s="1"/>
  <c r="E37" i="1"/>
  <c r="G35" i="1"/>
  <c r="O35" i="1"/>
  <c r="K35" i="1"/>
  <c r="I35" i="1"/>
  <c r="C33" i="2" s="1"/>
  <c r="E35" i="1"/>
  <c r="C35" i="1"/>
  <c r="B33" i="2" s="1"/>
  <c r="G34" i="1"/>
  <c r="E34" i="1"/>
  <c r="O34" i="1"/>
  <c r="K34" i="1"/>
  <c r="I34" i="1"/>
  <c r="C32" i="2" s="1"/>
  <c r="C34" i="1"/>
  <c r="B32" i="2" s="1"/>
  <c r="C33" i="1"/>
  <c r="B31" i="2" s="1"/>
  <c r="M33" i="1"/>
  <c r="I33" i="1"/>
  <c r="C31" i="2" s="1"/>
  <c r="G33" i="1"/>
  <c r="E33" i="1"/>
  <c r="P29" i="1"/>
  <c r="K29" i="1" s="1"/>
  <c r="G32" i="1"/>
  <c r="O32" i="1"/>
  <c r="K32" i="1"/>
  <c r="I32" i="1"/>
  <c r="C30" i="2" s="1"/>
  <c r="I27" i="1"/>
  <c r="C25" i="2" s="1"/>
  <c r="K26" i="1"/>
  <c r="I26" i="1"/>
  <c r="C24" i="2" s="1"/>
  <c r="G26" i="1"/>
  <c r="E26" i="1"/>
  <c r="M26" i="1"/>
  <c r="C26" i="1"/>
  <c r="B24" i="2" s="1"/>
  <c r="K24" i="1"/>
  <c r="I24" i="1"/>
  <c r="C22" i="2" s="1"/>
  <c r="C21" i="2"/>
  <c r="K22" i="1"/>
  <c r="I22" i="1"/>
  <c r="C20" i="2" s="1"/>
  <c r="M22" i="1"/>
  <c r="G22" i="1"/>
  <c r="C22" i="1"/>
  <c r="B20" i="2" s="1"/>
  <c r="E22" i="1"/>
  <c r="M20" i="1"/>
  <c r="O19" i="1"/>
  <c r="C19" i="1"/>
  <c r="B17" i="2" s="1"/>
  <c r="D17" i="2" s="1"/>
  <c r="G19" i="1"/>
  <c r="K19" i="1"/>
  <c r="E19" i="1"/>
  <c r="M19" i="1"/>
  <c r="C16" i="1"/>
  <c r="B16" i="2" s="1"/>
  <c r="I18" i="1"/>
  <c r="C15" i="2" s="1"/>
  <c r="E18" i="1"/>
  <c r="K17" i="1"/>
  <c r="C17" i="1"/>
  <c r="B14" i="2" s="1"/>
  <c r="G15" i="1"/>
  <c r="O15" i="1"/>
  <c r="E12" i="1"/>
  <c r="G12" i="1"/>
  <c r="O12" i="1"/>
  <c r="K12" i="1"/>
  <c r="K11" i="1"/>
  <c r="I11" i="1"/>
  <c r="C10" i="2" s="1"/>
  <c r="G11" i="1"/>
  <c r="G10" i="1"/>
  <c r="O10" i="1"/>
  <c r="K10" i="1"/>
  <c r="O8" i="1"/>
  <c r="K8" i="1"/>
  <c r="I8" i="1"/>
  <c r="C7" i="2" s="1"/>
  <c r="E8" i="1"/>
  <c r="C8" i="1"/>
  <c r="B7" i="2" s="1"/>
  <c r="G8" i="1"/>
  <c r="E7" i="1"/>
  <c r="O5" i="1"/>
  <c r="E5" i="1"/>
  <c r="C5" i="1"/>
  <c r="B5" i="2" s="1"/>
  <c r="I45" i="1"/>
  <c r="C43" i="2" s="1"/>
  <c r="C45" i="1"/>
  <c r="B43" i="2" s="1"/>
  <c r="G44" i="1"/>
  <c r="C44" i="1"/>
  <c r="B42" i="2" s="1"/>
  <c r="C43" i="1"/>
  <c r="B41" i="2" s="1"/>
  <c r="E43" i="1"/>
  <c r="G39" i="1"/>
  <c r="K39" i="1"/>
  <c r="I39" i="1"/>
  <c r="C37" i="2" s="1"/>
  <c r="C39" i="1"/>
  <c r="B37" i="2" s="1"/>
  <c r="C38" i="1"/>
  <c r="B36" i="2" s="1"/>
  <c r="O37" i="1"/>
  <c r="K37" i="1"/>
  <c r="C37" i="1"/>
  <c r="B35" i="2" s="1"/>
  <c r="K36" i="1"/>
  <c r="I36" i="1"/>
  <c r="C34" i="2" s="1"/>
  <c r="M36" i="1"/>
  <c r="C36" i="1"/>
  <c r="B34" i="2" s="1"/>
  <c r="K30" i="1"/>
  <c r="E28" i="1"/>
  <c r="C27" i="1"/>
  <c r="B25" i="2" s="1"/>
  <c r="E27" i="1"/>
  <c r="O25" i="1"/>
  <c r="K25" i="1"/>
  <c r="I25" i="1"/>
  <c r="C23" i="2" s="1"/>
  <c r="C25" i="1"/>
  <c r="B23" i="2" s="1"/>
  <c r="G24" i="1"/>
  <c r="E24" i="1"/>
  <c r="C24" i="1"/>
  <c r="B22" i="2" s="1"/>
  <c r="B21" i="2"/>
  <c r="K21" i="1"/>
  <c r="E21" i="1"/>
  <c r="G20" i="1"/>
  <c r="G21" i="1"/>
  <c r="O21" i="1"/>
  <c r="I21" i="1"/>
  <c r="C19" i="2" s="1"/>
  <c r="C21" i="1"/>
  <c r="B19" i="2" s="1"/>
  <c r="C20" i="1"/>
  <c r="B18" i="2" s="1"/>
  <c r="G18" i="1"/>
  <c r="K18" i="1"/>
  <c r="C18" i="1"/>
  <c r="I15" i="1"/>
  <c r="C13" i="2" s="1"/>
  <c r="C15" i="1"/>
  <c r="B13" i="2" s="1"/>
  <c r="K13" i="1"/>
  <c r="C13" i="1"/>
  <c r="B12" i="2" s="1"/>
  <c r="I13" i="1"/>
  <c r="C12" i="2" s="1"/>
  <c r="M13" i="1"/>
  <c r="G13" i="1"/>
  <c r="C12" i="1"/>
  <c r="B11" i="2" s="1"/>
  <c r="I12" i="1"/>
  <c r="C11" i="2" s="1"/>
  <c r="I10" i="1"/>
  <c r="C9" i="2" s="1"/>
  <c r="E10" i="1"/>
  <c r="C10" i="1"/>
  <c r="B9" i="2" s="1"/>
  <c r="P9" i="1"/>
  <c r="C7" i="1"/>
  <c r="B6" i="2" s="1"/>
  <c r="P46" i="1" l="1"/>
  <c r="G46" i="1" s="1"/>
  <c r="O14" i="1"/>
  <c r="M14" i="1"/>
  <c r="K14" i="1"/>
  <c r="I14" i="1"/>
  <c r="G14" i="1"/>
  <c r="E14" i="1"/>
  <c r="C14" i="1"/>
  <c r="C6" i="1"/>
  <c r="E6" i="1"/>
  <c r="G6" i="1"/>
  <c r="K6" i="1"/>
  <c r="O6" i="1"/>
  <c r="M6" i="1"/>
  <c r="D16" i="2"/>
  <c r="D26" i="2"/>
  <c r="D18" i="2"/>
  <c r="D28" i="2"/>
  <c r="D30" i="2"/>
  <c r="D6" i="2"/>
  <c r="D42" i="2"/>
  <c r="D36" i="2"/>
  <c r="D29" i="2"/>
  <c r="D41" i="2"/>
  <c r="D10" i="2"/>
  <c r="D14" i="2"/>
  <c r="D39" i="2"/>
  <c r="D38" i="2"/>
  <c r="D5" i="2"/>
  <c r="D22" i="2"/>
  <c r="D25" i="2"/>
  <c r="D35" i="2"/>
  <c r="D31" i="2"/>
  <c r="D9" i="2"/>
  <c r="D21" i="2"/>
  <c r="D7" i="2"/>
  <c r="D20" i="2"/>
  <c r="D40" i="2"/>
  <c r="D34" i="2"/>
  <c r="D33" i="2"/>
  <c r="G29" i="1"/>
  <c r="M29" i="1"/>
  <c r="O29" i="1"/>
  <c r="D32" i="2"/>
  <c r="C29" i="1"/>
  <c r="B27" i="2" s="1"/>
  <c r="I29" i="1"/>
  <c r="C27" i="2" s="1"/>
  <c r="E29" i="1"/>
  <c r="D24" i="2"/>
  <c r="B15" i="2"/>
  <c r="D15" i="2" s="1"/>
  <c r="D13" i="2"/>
  <c r="D23" i="2"/>
  <c r="D37" i="2"/>
  <c r="D43" i="2"/>
  <c r="D19" i="2"/>
  <c r="D12" i="2"/>
  <c r="D11" i="2"/>
  <c r="C9" i="1"/>
  <c r="B8" i="2" s="1"/>
  <c r="E9" i="1"/>
  <c r="M9" i="1"/>
  <c r="K9" i="1"/>
  <c r="G9" i="1"/>
  <c r="O9" i="1"/>
  <c r="I9" i="1"/>
  <c r="C8" i="2" s="1"/>
  <c r="E46" i="1" l="1"/>
  <c r="O46" i="1"/>
  <c r="C46" i="1"/>
  <c r="B44" i="2" s="1"/>
  <c r="K46" i="1"/>
  <c r="I46" i="1"/>
  <c r="C44" i="2" s="1"/>
  <c r="M46" i="1"/>
  <c r="D27" i="2"/>
  <c r="D8" i="2"/>
  <c r="D44" i="2" l="1"/>
</calcChain>
</file>

<file path=xl/sharedStrings.xml><?xml version="1.0" encoding="utf-8"?>
<sst xmlns="http://schemas.openxmlformats.org/spreadsheetml/2006/main" count="151" uniqueCount="115">
  <si>
    <t>Minnesota State Colleges and Universities</t>
  </si>
  <si>
    <t>Institution Name</t>
  </si>
  <si>
    <t>Instruction</t>
  </si>
  <si>
    <t>Research</t>
  </si>
  <si>
    <t>Public Service</t>
  </si>
  <si>
    <t>Academic Support</t>
  </si>
  <si>
    <t>Student Services</t>
  </si>
  <si>
    <t>Institution Support</t>
  </si>
  <si>
    <t>Physical Plant</t>
  </si>
  <si>
    <t>Total</t>
  </si>
  <si>
    <t>Anoka TC</t>
  </si>
  <si>
    <t>Bemidji SU &amp; Northwest TC-Bemidji</t>
  </si>
  <si>
    <t>Central Lakes College</t>
  </si>
  <si>
    <t>Century College</t>
  </si>
  <si>
    <t>Dakota County TC</t>
  </si>
  <si>
    <t>Fond du Lac Tribal &amp; CC</t>
  </si>
  <si>
    <t>Hennepin TC</t>
  </si>
  <si>
    <t>Inver Hills CC</t>
  </si>
  <si>
    <t>Lake Superior College</t>
  </si>
  <si>
    <t>Metropolitan SU</t>
  </si>
  <si>
    <t>Minnesota State College</t>
  </si>
  <si>
    <t>Minnesota SU Moorhead</t>
  </si>
  <si>
    <t>Minnesota SU, Mankato</t>
  </si>
  <si>
    <t>Minnesota West College</t>
  </si>
  <si>
    <t>Normandale CC</t>
  </si>
  <si>
    <t>North Hennepin CC</t>
  </si>
  <si>
    <t>Northeast Higher Education District</t>
  </si>
  <si>
    <t>Northland College</t>
  </si>
  <si>
    <t>Ridgewater College</t>
  </si>
  <si>
    <t>Rochester College</t>
  </si>
  <si>
    <t>Saint Paul College</t>
  </si>
  <si>
    <t>South Central College</t>
  </si>
  <si>
    <t>Southwest Minnesota SU</t>
  </si>
  <si>
    <t>St. Cloud SU</t>
  </si>
  <si>
    <t>Winona SU</t>
  </si>
  <si>
    <t>TOTAL</t>
  </si>
  <si>
    <t>Instruction as % of Total Expend</t>
  </si>
  <si>
    <t>Research as % of Total Expend</t>
  </si>
  <si>
    <t>Public Service as % of Total Expend</t>
  </si>
  <si>
    <t>Academic Support as % of Total Expend</t>
  </si>
  <si>
    <t>Student Services as % of Total Expend</t>
  </si>
  <si>
    <t>Institution Support as % of Total Expend</t>
  </si>
  <si>
    <t>Physical Plant as % of Total Expend</t>
  </si>
  <si>
    <t>MnSCU Funds 110, 120, 830; excludes transfers/cost subsidies &amp; fiscal/auxiliary activities; instruction includes both credit &amp; non credit</t>
  </si>
  <si>
    <t>and General Expenditures</t>
  </si>
  <si>
    <t xml:space="preserve"> Instruction as Percent of Total Expenditures</t>
  </si>
  <si>
    <t>Academic Support as Percent of Total Expenditures</t>
  </si>
  <si>
    <t>Instruction and Academic Support as Percent of Total Expenditures</t>
  </si>
  <si>
    <t>Anoka-Ramsey Community College</t>
  </si>
  <si>
    <t>Anoka Technical College</t>
  </si>
  <si>
    <t>Bemidji State University &amp; Northwest Technical College-Bemidji</t>
  </si>
  <si>
    <t xml:space="preserve">   Bemidji State University</t>
  </si>
  <si>
    <t xml:space="preserve">   Northwest Technical College-Bemidji</t>
  </si>
  <si>
    <t>Dakota County Technical College</t>
  </si>
  <si>
    <t>Fond du Lac Tribal &amp; Community College</t>
  </si>
  <si>
    <t>Hennepin Technical College</t>
  </si>
  <si>
    <t>Inver Hills Community College</t>
  </si>
  <si>
    <t>Metropolitan State University</t>
  </si>
  <si>
    <t>Minneapolis Community &amp; Technical College</t>
  </si>
  <si>
    <t>Minnesota State Community &amp; Technical College</t>
  </si>
  <si>
    <t>Minnesota State University Moorhead</t>
  </si>
  <si>
    <t>Minnesota State University, Mankato</t>
  </si>
  <si>
    <t>Minnesota West Community &amp; Technical College</t>
  </si>
  <si>
    <t>Normandale Community College</t>
  </si>
  <si>
    <t>North Hennepin Community College</t>
  </si>
  <si>
    <t xml:space="preserve">     Hibbing Community College</t>
  </si>
  <si>
    <t xml:space="preserve">     Itasca Community College</t>
  </si>
  <si>
    <t xml:space="preserve">     Mesabi Range Community &amp; Technical College</t>
  </si>
  <si>
    <t xml:space="preserve">     Rainy River Community College</t>
  </si>
  <si>
    <t xml:space="preserve">     Vermilion Community College</t>
  </si>
  <si>
    <t>Northland Community &amp; Technical College</t>
  </si>
  <si>
    <t>Riverland Community College</t>
  </si>
  <si>
    <t>Rochester Community &amp; Technical College</t>
  </si>
  <si>
    <t>Southwest Minnesota State University</t>
  </si>
  <si>
    <t>St. Cloud State University</t>
  </si>
  <si>
    <t>Winona State University</t>
  </si>
  <si>
    <t>SYSTEM TOTAL</t>
  </si>
  <si>
    <t>Itasca CC</t>
  </si>
  <si>
    <t>Vermilion CC</t>
  </si>
  <si>
    <t>Alexandria TCC</t>
  </si>
  <si>
    <t>Hibbing College</t>
  </si>
  <si>
    <t>Northwest TC-Bemidji</t>
  </si>
  <si>
    <t>Rainy River CC</t>
  </si>
  <si>
    <t>St. Cloud TCC</t>
  </si>
  <si>
    <t>Grand Total</t>
  </si>
  <si>
    <t xml:space="preserve">Anoka Ramsey CC </t>
  </si>
  <si>
    <t xml:space="preserve">Bemidji SU  </t>
  </si>
  <si>
    <t>Mesabi Range</t>
  </si>
  <si>
    <t>Inver Hills CC - Dakota County TC</t>
  </si>
  <si>
    <t>Anoak Ramsey CC-Anoka TC</t>
  </si>
  <si>
    <t xml:space="preserve">Minnesota State College-Southeast </t>
  </si>
  <si>
    <t>Pine Technical &amp; Community College</t>
  </si>
  <si>
    <t>St. Cloud Technical &amp; Community College</t>
  </si>
  <si>
    <t>Minneapolis CTC</t>
  </si>
  <si>
    <t>Pine TCC</t>
  </si>
  <si>
    <t>Minnesota SC-Southeast</t>
  </si>
  <si>
    <t>Riverland CC</t>
  </si>
  <si>
    <t>Alexandria Technical Community College</t>
  </si>
  <si>
    <t>Alexandria Technical College</t>
  </si>
  <si>
    <t xml:space="preserve">  Bemidji State University</t>
  </si>
  <si>
    <t xml:space="preserve">  Northwest Technical College-Bemidji</t>
  </si>
  <si>
    <t xml:space="preserve">  Dakota County Technical College</t>
  </si>
  <si>
    <t xml:space="preserve">  Inver Hills Community College</t>
  </si>
  <si>
    <t>Minnesota State College-Southeast</t>
  </si>
  <si>
    <t xml:space="preserve">  Hibbing Community College</t>
  </si>
  <si>
    <t xml:space="preserve">  Itasca Community College</t>
  </si>
  <si>
    <t xml:space="preserve">  Mesabi Range College</t>
  </si>
  <si>
    <t xml:space="preserve">  Rainy River Community College</t>
  </si>
  <si>
    <t xml:space="preserve">  Vermilion Community College</t>
  </si>
  <si>
    <t>FP&amp;A March 2022</t>
  </si>
  <si>
    <t>FY2022 General Fund Instruction and Academic Support Expenditures as a Percentage of Education and General Expenditures</t>
  </si>
  <si>
    <t>FP&amp;A March 2023</t>
  </si>
  <si>
    <t>FY2022 Library Expenses</t>
  </si>
  <si>
    <t>FY2022 General Fund Instruction and Academic Support Expenditures as a Percentage of Education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</si>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</sst>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9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7" fillId="0" borderId="0"/>
    <xf numFmtId="0" fontId="6" fillId="0" borderId="0"/>
    <xf numFmtId="9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38" fontId="3" fillId="0" borderId="0" xfId="0" applyNumberFormat="1" applyFont="1" applyFill="1"/>
    <xf numFmtId="38" fontId="4" fillId="0" borderId="0" xfId="0" applyNumberFormat="1" applyFont="1" applyFill="1"/>
    <xf numFmtId="38" fontId="3" fillId="0" borderId="0" xfId="0" applyNumberFormat="1" applyFont="1"/>
    <xf numFmtId="0" fontId="3" fillId="0" borderId="0" xfId="0" applyFont="1"/>
    <xf numFmtId="0" fontId="5" fillId="2" borderId="1" xfId="2" applyFont="1" applyFill="1" applyBorder="1" applyAlignment="1">
      <alignment horizontal="center" wrapText="1"/>
    </xf>
    <xf numFmtId="0" fontId="5" fillId="0" borderId="2" xfId="2" applyFont="1" applyFill="1" applyBorder="1" applyAlignment="1">
      <alignment horizontal="left" wrapText="1"/>
    </xf>
    <xf numFmtId="38" fontId="5" fillId="0" borderId="3" xfId="1" applyNumberFormat="1" applyFont="1" applyFill="1" applyBorder="1" applyAlignment="1">
      <alignment horizontal="right" wrapText="1"/>
    </xf>
    <xf numFmtId="38" fontId="5" fillId="0" borderId="3" xfId="1" applyNumberFormat="1" applyFont="1" applyFill="1" applyBorder="1"/>
    <xf numFmtId="49" fontId="8" fillId="0" borderId="0" xfId="0" applyNumberFormat="1" applyFont="1"/>
    <xf numFmtId="9" fontId="5" fillId="0" borderId="3" xfId="1" applyNumberFormat="1" applyFont="1" applyFill="1" applyBorder="1" applyAlignment="1">
      <alignment horizontal="right" wrapText="1"/>
    </xf>
    <xf numFmtId="0" fontId="11" fillId="0" borderId="0" xfId="0" applyFont="1"/>
    <xf numFmtId="164" fontId="0" fillId="0" borderId="0" xfId="0" applyNumberFormat="1"/>
    <xf numFmtId="164" fontId="12" fillId="0" borderId="0" xfId="0" applyNumberFormat="1" applyFont="1"/>
    <xf numFmtId="0" fontId="13" fillId="2" borderId="1" xfId="2" applyFont="1" applyFill="1" applyBorder="1" applyAlignment="1">
      <alignment horizontal="center" wrapText="1"/>
    </xf>
    <xf numFmtId="164" fontId="14" fillId="0" borderId="1" xfId="0" applyNumberFormat="1" applyFont="1" applyBorder="1" applyAlignment="1">
      <alignment horizontal="center" wrapText="1"/>
    </xf>
    <xf numFmtId="0" fontId="5" fillId="0" borderId="1" xfId="2" applyFont="1" applyFill="1" applyBorder="1" applyAlignment="1">
      <alignment horizontal="left" wrapText="1"/>
    </xf>
    <xf numFmtId="164" fontId="0" fillId="0" borderId="1" xfId="3" applyNumberFormat="1" applyFont="1" applyBorder="1"/>
    <xf numFmtId="0" fontId="5" fillId="3" borderId="1" xfId="2" applyFont="1" applyFill="1" applyBorder="1" applyAlignment="1">
      <alignment horizontal="left" wrapText="1"/>
    </xf>
    <xf numFmtId="164" fontId="0" fillId="2" borderId="1" xfId="3" applyNumberFormat="1" applyFont="1" applyFill="1" applyBorder="1"/>
    <xf numFmtId="164" fontId="14" fillId="0" borderId="0" xfId="0" applyNumberFormat="1" applyFont="1"/>
    <xf numFmtId="0" fontId="14" fillId="0" borderId="0" xfId="0" applyFont="1"/>
    <xf numFmtId="0" fontId="3" fillId="0" borderId="0" xfId="0" applyFont="1" applyBorder="1"/>
    <xf numFmtId="38" fontId="3" fillId="0" borderId="0" xfId="0" applyNumberFormat="1" applyFont="1" applyFill="1" applyBorder="1"/>
    <xf numFmtId="9" fontId="5" fillId="0" borderId="0" xfId="1" applyNumberFormat="1" applyFont="1" applyFill="1" applyBorder="1" applyAlignment="1">
      <alignment horizontal="right" wrapText="1"/>
    </xf>
    <xf numFmtId="38" fontId="5" fillId="0" borderId="4" xfId="2" applyNumberFormat="1" applyFont="1" applyFill="1" applyBorder="1" applyAlignment="1">
      <alignment horizontal="center" wrapText="1"/>
    </xf>
    <xf numFmtId="164" fontId="5" fillId="2" borderId="4" xfId="2" applyNumberFormat="1" applyFont="1" applyFill="1" applyBorder="1" applyAlignment="1">
      <alignment horizontal="center" wrapText="1"/>
    </xf>
    <xf numFmtId="38" fontId="3" fillId="2" borderId="4" xfId="0" applyNumberFormat="1" applyFont="1" applyFill="1" applyBorder="1" applyAlignment="1">
      <alignment horizontal="center" wrapText="1"/>
    </xf>
    <xf numFmtId="3" fontId="3" fillId="0" borderId="3" xfId="0" applyNumberFormat="1" applyFont="1" applyBorder="1"/>
    <xf numFmtId="38" fontId="3" fillId="0" borderId="3" xfId="0" applyNumberFormat="1" applyFont="1" applyBorder="1"/>
    <xf numFmtId="38" fontId="3" fillId="2" borderId="3" xfId="0" applyNumberFormat="1" applyFont="1" applyFill="1" applyBorder="1" applyAlignment="1">
      <alignment horizontal="right" wrapText="1"/>
    </xf>
    <xf numFmtId="3" fontId="5" fillId="0" borderId="3" xfId="1" applyNumberFormat="1" applyFont="1" applyFill="1" applyBorder="1" applyAlignment="1">
      <alignment horizontal="right" wrapText="1"/>
    </xf>
    <xf numFmtId="3" fontId="5" fillId="0" borderId="3" xfId="2" applyNumberFormat="1" applyFont="1" applyFill="1" applyBorder="1" applyAlignment="1">
      <alignment horizontal="right" wrapText="1"/>
    </xf>
    <xf numFmtId="0" fontId="1" fillId="0" borderId="0" xfId="0" applyFont="1"/>
    <xf numFmtId="38" fontId="3" fillId="0" borderId="3" xfId="0" applyNumberFormat="1" applyFont="1" applyFill="1" applyBorder="1"/>
    <xf numFmtId="38" fontId="3" fillId="0" borderId="3" xfId="0" applyNumberFormat="1" applyFont="1" applyFill="1" applyBorder="1" applyAlignment="1">
      <alignment horizontal="right" wrapText="1"/>
    </xf>
    <xf numFmtId="0" fontId="3" fillId="0" borderId="0" xfId="0" applyFont="1" applyFill="1"/>
    <xf numFmtId="3" fontId="3" fillId="0" borderId="3" xfId="0" applyNumberFormat="1" applyFont="1" applyFill="1" applyBorder="1"/>
    <xf numFmtId="0" fontId="5" fillId="0" borderId="5" xfId="2" applyFont="1" applyFill="1" applyBorder="1" applyAlignment="1">
      <alignment horizontal="left" wrapText="1"/>
    </xf>
    <xf numFmtId="165" fontId="3" fillId="0" borderId="3" xfId="0" applyNumberFormat="1" applyFont="1" applyFill="1" applyBorder="1"/>
    <xf numFmtId="0" fontId="5" fillId="3" borderId="1" xfId="2" applyFont="1" applyFill="1" applyBorder="1" applyAlignment="1">
      <alignment horizontal="left"/>
    </xf>
    <xf numFmtId="0" fontId="10" fillId="0" borderId="0" xfId="0" applyFont="1" applyAlignment="1">
      <alignment vertical="top"/>
    </xf>
    <xf numFmtId="40" fontId="3" fillId="0" borderId="0" xfId="0" applyNumberFormat="1" applyFont="1"/>
    <xf numFmtId="0" fontId="3" fillId="0" borderId="0" xfId="0" applyFont="1" applyAlignment="1">
      <alignment vertical="top" wrapText="1"/>
    </xf>
    <xf numFmtId="165" fontId="3" fillId="0" borderId="0" xfId="4" applyNumberFormat="1" applyFont="1"/>
    <xf numFmtId="165" fontId="16" fillId="0" borderId="6" xfId="4" applyNumberFormat="1" applyFont="1" applyFill="1" applyBorder="1" applyAlignment="1">
      <alignment horizontal="right"/>
    </xf>
    <xf numFmtId="0" fontId="16" fillId="2" borderId="8" xfId="2" applyFont="1" applyFill="1" applyBorder="1" applyAlignment="1">
      <alignment horizontal="center" vertical="center" wrapText="1"/>
    </xf>
    <xf numFmtId="165" fontId="17" fillId="0" borderId="6" xfId="4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8" xfId="0" applyFont="1" applyBorder="1"/>
    <xf numFmtId="0" fontId="17" fillId="0" borderId="0" xfId="0" applyFont="1"/>
    <xf numFmtId="165" fontId="17" fillId="0" borderId="6" xfId="4" applyNumberFormat="1" applyFont="1" applyBorder="1"/>
    <xf numFmtId="0" fontId="17" fillId="0" borderId="7" xfId="0" applyFont="1" applyBorder="1"/>
    <xf numFmtId="165" fontId="17" fillId="0" borderId="0" xfId="4" applyNumberFormat="1" applyFont="1"/>
  </cellXfs>
  <cellStyles count="5">
    <cellStyle name="Comma" xfId="4" builtinId="3"/>
    <cellStyle name="Normal" xfId="0" builtinId="0"/>
    <cellStyle name="Normal_Master Expend Table" xfId="1"/>
    <cellStyle name="Normal_Sheet1" xfId="2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workbookViewId="0">
      <selection activeCell="A47" sqref="A47"/>
    </sheetView>
  </sheetViews>
  <sheetFormatPr defaultRowHeight="12.75" x14ac:dyDescent="0.2"/>
  <cols>
    <col min="1" max="1" width="48.85546875" style="5" customWidth="1"/>
    <col min="2" max="2" width="13.140625" style="13" customWidth="1"/>
    <col min="3" max="3" width="14.28515625" style="13" customWidth="1"/>
    <col min="4" max="4" width="16.42578125" style="13" customWidth="1"/>
  </cols>
  <sheetData>
    <row r="1" spans="1:4" ht="23.25" x14ac:dyDescent="0.35">
      <c r="A1" s="12" t="s">
        <v>0</v>
      </c>
      <c r="C1" s="14"/>
    </row>
    <row r="2" spans="1:4" x14ac:dyDescent="0.2">
      <c r="A2" s="34" t="s">
        <v>113</v>
      </c>
    </row>
    <row r="3" spans="1:4" ht="27" customHeight="1" x14ac:dyDescent="0.2">
      <c r="A3" s="42" t="s">
        <v>44</v>
      </c>
    </row>
    <row r="4" spans="1:4" ht="66" customHeight="1" x14ac:dyDescent="0.2">
      <c r="A4" s="15" t="s">
        <v>1</v>
      </c>
      <c r="B4" s="16" t="s">
        <v>45</v>
      </c>
      <c r="C4" s="16" t="s">
        <v>46</v>
      </c>
      <c r="D4" s="16" t="s">
        <v>47</v>
      </c>
    </row>
    <row r="5" spans="1:4" ht="12" customHeight="1" x14ac:dyDescent="0.2">
      <c r="A5" s="17" t="s">
        <v>97</v>
      </c>
      <c r="B5" s="18">
        <f>Detail!C5</f>
        <v>0.49836014015261915</v>
      </c>
      <c r="C5" s="18">
        <f>Detail!I5</f>
        <v>0.10271285010577104</v>
      </c>
      <c r="D5" s="18">
        <f>+B5+C5</f>
        <v>0.60107299025839023</v>
      </c>
    </row>
    <row r="6" spans="1:4" ht="12" customHeight="1" x14ac:dyDescent="0.2">
      <c r="A6" s="17" t="s">
        <v>48</v>
      </c>
      <c r="B6" s="18">
        <f>Detail!C7</f>
        <v>0.47739953966857973</v>
      </c>
      <c r="C6" s="18">
        <f>Detail!I7</f>
        <v>0.16848292932239153</v>
      </c>
      <c r="D6" s="18">
        <f>+B6+C6</f>
        <v>0.64588246899097124</v>
      </c>
    </row>
    <row r="7" spans="1:4" ht="12" customHeight="1" x14ac:dyDescent="0.2">
      <c r="A7" s="17" t="s">
        <v>49</v>
      </c>
      <c r="B7" s="18">
        <f>Detail!C8</f>
        <v>0.61426533397887095</v>
      </c>
      <c r="C7" s="18">
        <f>Detail!I8</f>
        <v>4.5819133630509046E-2</v>
      </c>
      <c r="D7" s="18">
        <f t="shared" ref="D7:D43" si="0">+B7+C7</f>
        <v>0.66008446760938</v>
      </c>
    </row>
    <row r="8" spans="1:4" ht="12" customHeight="1" x14ac:dyDescent="0.2">
      <c r="A8" s="19" t="s">
        <v>50</v>
      </c>
      <c r="B8" s="18">
        <f>Detail!C9</f>
        <v>0.40009534329439145</v>
      </c>
      <c r="C8" s="18">
        <f>Detail!I9</f>
        <v>0.12938568077782439</v>
      </c>
      <c r="D8" s="20">
        <f t="shared" si="0"/>
        <v>0.52948102407221587</v>
      </c>
    </row>
    <row r="9" spans="1:4" ht="12" customHeight="1" x14ac:dyDescent="0.2">
      <c r="A9" s="19" t="s">
        <v>51</v>
      </c>
      <c r="B9" s="18">
        <f>Detail!C10</f>
        <v>0.39197106683985705</v>
      </c>
      <c r="C9" s="18">
        <f>Detail!I10</f>
        <v>0.1351095932885224</v>
      </c>
      <c r="D9" s="20">
        <f t="shared" si="0"/>
        <v>0.52708066012837951</v>
      </c>
    </row>
    <row r="10" spans="1:4" ht="12" customHeight="1" x14ac:dyDescent="0.2">
      <c r="A10" s="19" t="s">
        <v>52</v>
      </c>
      <c r="B10" s="18">
        <f>Detail!C11</f>
        <v>0.46026108847265618</v>
      </c>
      <c r="C10" s="18">
        <f>Detail!I11</f>
        <v>8.6996249119681637E-2</v>
      </c>
      <c r="D10" s="20">
        <f t="shared" si="0"/>
        <v>0.54725733759233786</v>
      </c>
    </row>
    <row r="11" spans="1:4" ht="12" customHeight="1" x14ac:dyDescent="0.2">
      <c r="A11" s="19" t="s">
        <v>12</v>
      </c>
      <c r="B11" s="18">
        <f>Detail!C12</f>
        <v>0.50251312809916193</v>
      </c>
      <c r="C11" s="18">
        <f>Detail!I12</f>
        <v>0.13590833384576378</v>
      </c>
      <c r="D11" s="20">
        <f t="shared" si="0"/>
        <v>0.63842146194492577</v>
      </c>
    </row>
    <row r="12" spans="1:4" ht="12" customHeight="1" x14ac:dyDescent="0.2">
      <c r="A12" s="19" t="s">
        <v>13</v>
      </c>
      <c r="B12" s="18">
        <f>Detail!C13</f>
        <v>0.42140376610688446</v>
      </c>
      <c r="C12" s="18">
        <f>Detail!I13</f>
        <v>0.1060064965879576</v>
      </c>
      <c r="D12" s="20">
        <f t="shared" si="0"/>
        <v>0.52741026269484204</v>
      </c>
    </row>
    <row r="13" spans="1:4" ht="12" customHeight="1" x14ac:dyDescent="0.2">
      <c r="A13" s="19" t="s">
        <v>53</v>
      </c>
      <c r="B13" s="18">
        <f>Detail!C15</f>
        <v>0.43450573702847078</v>
      </c>
      <c r="C13" s="18">
        <f>Detail!I15</f>
        <v>0.10746201848780831</v>
      </c>
      <c r="D13" s="20">
        <f t="shared" si="0"/>
        <v>0.54196775551627907</v>
      </c>
    </row>
    <row r="14" spans="1:4" ht="12" customHeight="1" x14ac:dyDescent="0.2">
      <c r="A14" s="19" t="s">
        <v>54</v>
      </c>
      <c r="B14" s="18">
        <f>Detail!C17</f>
        <v>0.42797860905741369</v>
      </c>
      <c r="C14" s="18">
        <f>Detail!I17</f>
        <v>0.15374004171965555</v>
      </c>
      <c r="D14" s="20">
        <f t="shared" si="0"/>
        <v>0.5817186507770693</v>
      </c>
    </row>
    <row r="15" spans="1:4" ht="12" customHeight="1" x14ac:dyDescent="0.2">
      <c r="A15" s="19" t="s">
        <v>55</v>
      </c>
      <c r="B15" s="18">
        <f>Detail!C18</f>
        <v>0.4590582098019329</v>
      </c>
      <c r="C15" s="18">
        <f>Detail!I18</f>
        <v>0.11520046935600342</v>
      </c>
      <c r="D15" s="20">
        <f t="shared" si="0"/>
        <v>0.57425867915793627</v>
      </c>
    </row>
    <row r="16" spans="1:4" ht="12" customHeight="1" x14ac:dyDescent="0.2">
      <c r="A16" s="19" t="s">
        <v>56</v>
      </c>
      <c r="B16" s="18">
        <f>Detail!C16</f>
        <v>0.42704152519056027</v>
      </c>
      <c r="C16" s="18">
        <f>Detail!I16</f>
        <v>0.15116382858591637</v>
      </c>
      <c r="D16" s="20">
        <f t="shared" si="0"/>
        <v>0.57820535377647664</v>
      </c>
    </row>
    <row r="17" spans="1:4" ht="12" customHeight="1" x14ac:dyDescent="0.2">
      <c r="A17" s="19" t="s">
        <v>18</v>
      </c>
      <c r="B17" s="18">
        <f>Detail!C19</f>
        <v>0.55925361138230234</v>
      </c>
      <c r="C17" s="18">
        <f>Detail!I19</f>
        <v>8.2670505929082275E-2</v>
      </c>
      <c r="D17" s="20">
        <f t="shared" si="0"/>
        <v>0.64192411731138466</v>
      </c>
    </row>
    <row r="18" spans="1:4" ht="12" customHeight="1" x14ac:dyDescent="0.2">
      <c r="A18" s="19" t="s">
        <v>57</v>
      </c>
      <c r="B18" s="18">
        <f>Detail!C20</f>
        <v>0.36941576935018089</v>
      </c>
      <c r="C18" s="18">
        <f>Detail!I20</f>
        <v>0.2690353388348618</v>
      </c>
      <c r="D18" s="20">
        <f t="shared" si="0"/>
        <v>0.63845110818504269</v>
      </c>
    </row>
    <row r="19" spans="1:4" ht="12" customHeight="1" x14ac:dyDescent="0.2">
      <c r="A19" s="19" t="s">
        <v>58</v>
      </c>
      <c r="B19" s="18">
        <f>Detail!C21</f>
        <v>0.41998267552441232</v>
      </c>
      <c r="C19" s="18">
        <f>Detail!I21</f>
        <v>0.15247358372538036</v>
      </c>
      <c r="D19" s="20">
        <f t="shared" si="0"/>
        <v>0.57245625924979271</v>
      </c>
    </row>
    <row r="20" spans="1:4" ht="12" customHeight="1" x14ac:dyDescent="0.2">
      <c r="A20" s="19" t="s">
        <v>90</v>
      </c>
      <c r="B20" s="18">
        <f>Detail!C22</f>
        <v>0.44101763799973964</v>
      </c>
      <c r="C20" s="18">
        <f>Detail!I22</f>
        <v>0.10820201105473135</v>
      </c>
      <c r="D20" s="20">
        <f t="shared" si="0"/>
        <v>0.54921964905447096</v>
      </c>
    </row>
    <row r="21" spans="1:4" ht="12" customHeight="1" x14ac:dyDescent="0.2">
      <c r="A21" s="19" t="s">
        <v>59</v>
      </c>
      <c r="B21" s="18">
        <f>Detail!C23</f>
        <v>0.47055403842456728</v>
      </c>
      <c r="C21" s="18">
        <f>Detail!I23</f>
        <v>0.11019414129870098</v>
      </c>
      <c r="D21" s="20">
        <f t="shared" si="0"/>
        <v>0.58074817972326831</v>
      </c>
    </row>
    <row r="22" spans="1:4" ht="12" customHeight="1" x14ac:dyDescent="0.2">
      <c r="A22" s="19" t="s">
        <v>60</v>
      </c>
      <c r="B22" s="18">
        <f>Detail!C24</f>
        <v>0.41296470709396482</v>
      </c>
      <c r="C22" s="18">
        <f>Detail!I24</f>
        <v>0.18227961218540756</v>
      </c>
      <c r="D22" s="20">
        <f t="shared" si="0"/>
        <v>0.59524431927937238</v>
      </c>
    </row>
    <row r="23" spans="1:4" ht="12" customHeight="1" x14ac:dyDescent="0.2">
      <c r="A23" s="19" t="s">
        <v>61</v>
      </c>
      <c r="B23" s="18">
        <f>Detail!C25</f>
        <v>0.44716936007612174</v>
      </c>
      <c r="C23" s="18">
        <f>Detail!I25</f>
        <v>0.18281678396252768</v>
      </c>
      <c r="D23" s="20">
        <f t="shared" si="0"/>
        <v>0.62998614403864939</v>
      </c>
    </row>
    <row r="24" spans="1:4" ht="12" customHeight="1" x14ac:dyDescent="0.2">
      <c r="A24" s="19" t="s">
        <v>62</v>
      </c>
      <c r="B24" s="18">
        <f>Detail!C26</f>
        <v>0.44290118438188336</v>
      </c>
      <c r="C24" s="18">
        <f>Detail!I26</f>
        <v>0.11791887800899165</v>
      </c>
      <c r="D24" s="20">
        <f t="shared" si="0"/>
        <v>0.56082006239087501</v>
      </c>
    </row>
    <row r="25" spans="1:4" ht="12" customHeight="1" x14ac:dyDescent="0.2">
      <c r="A25" s="19" t="s">
        <v>63</v>
      </c>
      <c r="B25" s="20">
        <f>Detail!C27</f>
        <v>0.43535330013660872</v>
      </c>
      <c r="C25" s="18">
        <f>Detail!I27</f>
        <v>0.18181259073188061</v>
      </c>
      <c r="D25" s="20">
        <f t="shared" si="0"/>
        <v>0.61716589086848939</v>
      </c>
    </row>
    <row r="26" spans="1:4" ht="12" customHeight="1" x14ac:dyDescent="0.2">
      <c r="A26" s="19" t="s">
        <v>64</v>
      </c>
      <c r="B26" s="20">
        <f>Detail!C28</f>
        <v>0.41756175895405656</v>
      </c>
      <c r="C26" s="18">
        <f>Detail!I28</f>
        <v>0.18485797608275437</v>
      </c>
      <c r="D26" s="20">
        <f t="shared" si="0"/>
        <v>0.6024197350368109</v>
      </c>
    </row>
    <row r="27" spans="1:4" ht="12" customHeight="1" x14ac:dyDescent="0.2">
      <c r="A27" s="19" t="s">
        <v>26</v>
      </c>
      <c r="B27" s="20">
        <f>Detail!C29</f>
        <v>0.4393271100205588</v>
      </c>
      <c r="C27" s="18">
        <f>Detail!I29</f>
        <v>7.5094595323025232E-2</v>
      </c>
      <c r="D27" s="20">
        <f t="shared" si="0"/>
        <v>0.514421705343584</v>
      </c>
    </row>
    <row r="28" spans="1:4" ht="12" customHeight="1" x14ac:dyDescent="0.2">
      <c r="A28" s="19" t="s">
        <v>65</v>
      </c>
      <c r="B28" s="20">
        <f>Detail!C30</f>
        <v>0.49085528047386917</v>
      </c>
      <c r="C28" s="18">
        <f>Detail!I30</f>
        <v>7.1699802950349764E-2</v>
      </c>
      <c r="D28" s="20">
        <f>+B28+C28</f>
        <v>0.56255508342421889</v>
      </c>
    </row>
    <row r="29" spans="1:4" ht="12" customHeight="1" x14ac:dyDescent="0.2">
      <c r="A29" s="19" t="s">
        <v>66</v>
      </c>
      <c r="B29" s="20">
        <f>Detail!C31</f>
        <v>0.39875516823948853</v>
      </c>
      <c r="C29" s="18">
        <f>Detail!I31</f>
        <v>7.0011257336367108E-2</v>
      </c>
      <c r="D29" s="20">
        <f t="shared" si="0"/>
        <v>0.46876642557585563</v>
      </c>
    </row>
    <row r="30" spans="1:4" ht="12" customHeight="1" x14ac:dyDescent="0.2">
      <c r="A30" s="19" t="s">
        <v>67</v>
      </c>
      <c r="B30" s="20">
        <f>Detail!C32</f>
        <v>0.46195607865427413</v>
      </c>
      <c r="C30" s="18">
        <f>Detail!I32</f>
        <v>5.7306980464604688E-2</v>
      </c>
      <c r="D30" s="20">
        <f t="shared" si="0"/>
        <v>0.51926305911887882</v>
      </c>
    </row>
    <row r="31" spans="1:4" ht="12" customHeight="1" x14ac:dyDescent="0.2">
      <c r="A31" s="19" t="s">
        <v>68</v>
      </c>
      <c r="B31" s="20">
        <f>Detail!C33</f>
        <v>0.32247910864016582</v>
      </c>
      <c r="C31" s="18">
        <f>Detail!I33</f>
        <v>8.8004061089034358E-2</v>
      </c>
      <c r="D31" s="20">
        <f t="shared" si="0"/>
        <v>0.41048316972920018</v>
      </c>
    </row>
    <row r="32" spans="1:4" ht="12" customHeight="1" x14ac:dyDescent="0.2">
      <c r="A32" s="19" t="s">
        <v>69</v>
      </c>
      <c r="B32" s="20">
        <f>Detail!C34</f>
        <v>0.4219116030920203</v>
      </c>
      <c r="C32" s="18">
        <f>Detail!I34</f>
        <v>0.11541960045929238</v>
      </c>
      <c r="D32" s="20">
        <f t="shared" si="0"/>
        <v>0.5373312035513127</v>
      </c>
    </row>
    <row r="33" spans="1:4" ht="12" customHeight="1" x14ac:dyDescent="0.2">
      <c r="A33" s="19" t="s">
        <v>70</v>
      </c>
      <c r="B33" s="20">
        <f>Detail!C35</f>
        <v>0.47045244056599195</v>
      </c>
      <c r="C33" s="18">
        <f>Detail!I35</f>
        <v>0.14332220768545545</v>
      </c>
      <c r="D33" s="20">
        <f t="shared" si="0"/>
        <v>0.61377464825144745</v>
      </c>
    </row>
    <row r="34" spans="1:4" ht="12" customHeight="1" x14ac:dyDescent="0.2">
      <c r="A34" s="19" t="s">
        <v>91</v>
      </c>
      <c r="B34" s="20">
        <f>Detail!C36</f>
        <v>0.4637815301804884</v>
      </c>
      <c r="C34" s="18">
        <f>Detail!I36</f>
        <v>0.10390133437727017</v>
      </c>
      <c r="D34" s="20">
        <f t="shared" si="0"/>
        <v>0.56768286455775852</v>
      </c>
    </row>
    <row r="35" spans="1:4" ht="12" customHeight="1" x14ac:dyDescent="0.2">
      <c r="A35" s="19" t="s">
        <v>28</v>
      </c>
      <c r="B35" s="20">
        <f>Detail!C37</f>
        <v>0.5359249922335152</v>
      </c>
      <c r="C35" s="18">
        <f>Detail!I37</f>
        <v>8.9843901447295205E-2</v>
      </c>
      <c r="D35" s="20">
        <f t="shared" si="0"/>
        <v>0.62576889368081035</v>
      </c>
    </row>
    <row r="36" spans="1:4" ht="12" customHeight="1" x14ac:dyDescent="0.2">
      <c r="A36" s="19" t="s">
        <v>71</v>
      </c>
      <c r="B36" s="20">
        <f>Detail!C38</f>
        <v>0.44441368512826024</v>
      </c>
      <c r="C36" s="18">
        <f>Detail!I38</f>
        <v>0.12418106803361262</v>
      </c>
      <c r="D36" s="20">
        <f t="shared" si="0"/>
        <v>0.56859475316187291</v>
      </c>
    </row>
    <row r="37" spans="1:4" ht="12" customHeight="1" x14ac:dyDescent="0.2">
      <c r="A37" s="19" t="s">
        <v>72</v>
      </c>
      <c r="B37" s="20">
        <f>Detail!C39</f>
        <v>0.41714773571949665</v>
      </c>
      <c r="C37" s="18">
        <f>Detail!I39</f>
        <v>0.15730473371079667</v>
      </c>
      <c r="D37" s="20">
        <f t="shared" si="0"/>
        <v>0.57445246943029327</v>
      </c>
    </row>
    <row r="38" spans="1:4" ht="12" customHeight="1" x14ac:dyDescent="0.2">
      <c r="A38" s="19" t="s">
        <v>30</v>
      </c>
      <c r="B38" s="20">
        <f>Detail!C40</f>
        <v>0.50741197299469276</v>
      </c>
      <c r="C38" s="18">
        <f>Detail!I40</f>
        <v>0.10093192284702951</v>
      </c>
      <c r="D38" s="20">
        <f t="shared" si="0"/>
        <v>0.60834389584172222</v>
      </c>
    </row>
    <row r="39" spans="1:4" ht="12" customHeight="1" x14ac:dyDescent="0.2">
      <c r="A39" s="19" t="s">
        <v>31</v>
      </c>
      <c r="B39" s="20">
        <f>Detail!C41</f>
        <v>0.46740427858869382</v>
      </c>
      <c r="C39" s="18">
        <f>Detail!I41</f>
        <v>0.13832896831125924</v>
      </c>
      <c r="D39" s="20">
        <f t="shared" si="0"/>
        <v>0.605733246899953</v>
      </c>
    </row>
    <row r="40" spans="1:4" ht="12" customHeight="1" x14ac:dyDescent="0.2">
      <c r="A40" s="19" t="s">
        <v>73</v>
      </c>
      <c r="B40" s="20">
        <f>Detail!C42</f>
        <v>0.38435518873529945</v>
      </c>
      <c r="C40" s="18">
        <f>Detail!I42</f>
        <v>0.12224055094228153</v>
      </c>
      <c r="D40" s="20">
        <f t="shared" si="0"/>
        <v>0.50659573967758098</v>
      </c>
    </row>
    <row r="41" spans="1:4" ht="12" customHeight="1" x14ac:dyDescent="0.2">
      <c r="A41" s="19" t="s">
        <v>74</v>
      </c>
      <c r="B41" s="20">
        <f>Detail!C43</f>
        <v>0.43946686759427839</v>
      </c>
      <c r="C41" s="18">
        <f>Detail!I43</f>
        <v>0.1560360746294305</v>
      </c>
      <c r="D41" s="20">
        <f t="shared" si="0"/>
        <v>0.59550294222370892</v>
      </c>
    </row>
    <row r="42" spans="1:4" ht="12" customHeight="1" x14ac:dyDescent="0.2">
      <c r="A42" s="19" t="s">
        <v>92</v>
      </c>
      <c r="B42" s="20">
        <f>Detail!C44</f>
        <v>0.51156838037751318</v>
      </c>
      <c r="C42" s="18">
        <f>Detail!I44</f>
        <v>0.11548360559013722</v>
      </c>
      <c r="D42" s="20">
        <f t="shared" si="0"/>
        <v>0.62705198596765044</v>
      </c>
    </row>
    <row r="43" spans="1:4" ht="12" customHeight="1" x14ac:dyDescent="0.2">
      <c r="A43" s="19" t="s">
        <v>75</v>
      </c>
      <c r="B43" s="20">
        <f>Detail!C45</f>
        <v>0.47812009129710298</v>
      </c>
      <c r="C43" s="18">
        <f>Detail!I45</f>
        <v>0.14055104023857237</v>
      </c>
      <c r="D43" s="20">
        <f t="shared" si="0"/>
        <v>0.61867113153567532</v>
      </c>
    </row>
    <row r="44" spans="1:4" s="22" customFormat="1" x14ac:dyDescent="0.2">
      <c r="A44" s="1" t="s">
        <v>76</v>
      </c>
      <c r="B44" s="21">
        <f>Detail!C46</f>
        <v>0.44686703197031652</v>
      </c>
      <c r="C44" s="21">
        <f>Detail!I46</f>
        <v>0.14832009422149414</v>
      </c>
      <c r="D44" s="21">
        <f>B44+C44</f>
        <v>0.59518712619181069</v>
      </c>
    </row>
    <row r="45" spans="1:4" ht="20.25" customHeight="1" x14ac:dyDescent="0.2">
      <c r="A45" s="10" t="s">
        <v>109</v>
      </c>
    </row>
    <row r="46" spans="1:4" x14ac:dyDescent="0.2">
      <c r="A46" s="10" t="s">
        <v>114</v>
      </c>
    </row>
  </sheetData>
  <phoneticPr fontId="9" type="noConversion"/>
  <pageMargins left="0.25" right="0.25" top="1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zoomScale="90" zoomScaleNormal="90" workbookViewId="0">
      <pane xSplit="6" ySplit="18" topLeftCell="G19" activePane="bottomRight" state="frozen"/>
      <selection pane="topRight" activeCell="G1" sqref="G1"/>
      <selection pane="bottomLeft" activeCell="A18" sqref="A18"/>
      <selection pane="bottomRight" activeCell="C30" sqref="C30"/>
    </sheetView>
  </sheetViews>
  <sheetFormatPr defaultColWidth="9.140625" defaultRowHeight="12" x14ac:dyDescent="0.2"/>
  <cols>
    <col min="1" max="1" width="36.85546875" style="5" customWidth="1"/>
    <col min="2" max="2" width="12.28515625" style="2" bestFit="1" customWidth="1"/>
    <col min="3" max="3" width="10.140625" style="2" customWidth="1"/>
    <col min="4" max="4" width="11.85546875" style="2" bestFit="1" customWidth="1"/>
    <col min="5" max="5" width="10.140625" style="2" customWidth="1"/>
    <col min="6" max="7" width="10.5703125" style="2" customWidth="1"/>
    <col min="8" max="8" width="12.85546875" style="2" bestFit="1" customWidth="1"/>
    <col min="9" max="9" width="11.5703125" style="2" customWidth="1"/>
    <col min="10" max="10" width="12.85546875" style="2" bestFit="1" customWidth="1"/>
    <col min="11" max="11" width="11.140625" style="2" customWidth="1"/>
    <col min="12" max="12" width="12.85546875" style="2" bestFit="1" customWidth="1"/>
    <col min="13" max="13" width="12" style="2" customWidth="1"/>
    <col min="14" max="14" width="12.85546875" style="2" bestFit="1" customWidth="1"/>
    <col min="15" max="15" width="10.85546875" style="2" customWidth="1"/>
    <col min="16" max="16" width="12.85546875" style="4" bestFit="1" customWidth="1"/>
    <col min="17" max="17" width="13.140625" style="5" customWidth="1"/>
    <col min="18" max="18" width="12.85546875" style="5" bestFit="1" customWidth="1"/>
    <col min="19" max="16384" width="9.140625" style="5"/>
  </cols>
  <sheetData>
    <row r="1" spans="1:18" ht="15" customHeight="1" x14ac:dyDescent="0.3">
      <c r="A1" s="1" t="s">
        <v>0</v>
      </c>
      <c r="J1" s="3"/>
      <c r="K1" s="3"/>
    </row>
    <row r="2" spans="1:18" ht="12.75" x14ac:dyDescent="0.2">
      <c r="A2" s="34" t="s">
        <v>110</v>
      </c>
    </row>
    <row r="3" spans="1:18" ht="24" customHeight="1" x14ac:dyDescent="0.2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8" ht="46.5" customHeight="1" x14ac:dyDescent="0.2">
      <c r="A4" s="6" t="s">
        <v>1</v>
      </c>
      <c r="B4" s="26" t="s">
        <v>2</v>
      </c>
      <c r="C4" s="27" t="s">
        <v>36</v>
      </c>
      <c r="D4" s="26" t="s">
        <v>3</v>
      </c>
      <c r="E4" s="27" t="s">
        <v>37</v>
      </c>
      <c r="F4" s="26" t="s">
        <v>4</v>
      </c>
      <c r="G4" s="27" t="s">
        <v>38</v>
      </c>
      <c r="H4" s="26" t="s">
        <v>5</v>
      </c>
      <c r="I4" s="27" t="s">
        <v>39</v>
      </c>
      <c r="J4" s="26" t="s">
        <v>6</v>
      </c>
      <c r="K4" s="27" t="s">
        <v>40</v>
      </c>
      <c r="L4" s="26" t="s">
        <v>7</v>
      </c>
      <c r="M4" s="27" t="s">
        <v>41</v>
      </c>
      <c r="N4" s="26" t="s">
        <v>8</v>
      </c>
      <c r="O4" s="27" t="s">
        <v>42</v>
      </c>
      <c r="P4" s="28" t="s">
        <v>9</v>
      </c>
    </row>
    <row r="5" spans="1:18" ht="12" customHeight="1" x14ac:dyDescent="0.2">
      <c r="A5" s="17" t="s">
        <v>98</v>
      </c>
      <c r="B5" s="29">
        <v>12840676.310000001</v>
      </c>
      <c r="C5" s="11">
        <f>B5/P5</f>
        <v>0.49836014015261915</v>
      </c>
      <c r="D5" s="30"/>
      <c r="E5" s="11">
        <f>D5/P5</f>
        <v>0</v>
      </c>
      <c r="F5" s="30">
        <v>35533.61</v>
      </c>
      <c r="G5" s="11">
        <f>F5/P5</f>
        <v>1.3790967416519597E-3</v>
      </c>
      <c r="H5" s="30">
        <v>2646484.65</v>
      </c>
      <c r="I5" s="11">
        <f>H5/$P$5</f>
        <v>0.10271285010577104</v>
      </c>
      <c r="J5" s="30">
        <v>3215237.15</v>
      </c>
      <c r="K5" s="11">
        <f>J5/P5</f>
        <v>0.12478673225724414</v>
      </c>
      <c r="L5" s="30">
        <v>4066181.53</v>
      </c>
      <c r="M5" s="11">
        <f>L5/P5</f>
        <v>0.15781277778948943</v>
      </c>
      <c r="N5" s="30">
        <v>2961744.16</v>
      </c>
      <c r="O5" s="11">
        <f>N5/P5</f>
        <v>0.1149484029532243</v>
      </c>
      <c r="P5" s="31">
        <f>B5+D5+F5+H5+J5+L5+N5</f>
        <v>25765857.41</v>
      </c>
      <c r="Q5" s="4"/>
    </row>
    <row r="6" spans="1:18" ht="12" customHeight="1" x14ac:dyDescent="0.2">
      <c r="A6" s="39" t="s">
        <v>89</v>
      </c>
      <c r="B6" s="29">
        <f>SUM(B7:B8)</f>
        <v>32457941.719999999</v>
      </c>
      <c r="C6" s="11">
        <f>B6/P6</f>
        <v>0.51052610633913609</v>
      </c>
      <c r="D6" s="29">
        <f>SUM(D7:D8)</f>
        <v>2048.0300000000002</v>
      </c>
      <c r="E6" s="11">
        <f>D6/P6</f>
        <v>3.2213157278592248E-5</v>
      </c>
      <c r="F6" s="29">
        <f>SUM(F7:F8)</f>
        <v>0</v>
      </c>
      <c r="G6" s="11">
        <f>F6/P6</f>
        <v>0</v>
      </c>
      <c r="H6" s="29">
        <f>SUM(H7:H8)</f>
        <v>8824152.25</v>
      </c>
      <c r="I6" s="11">
        <f>H6/$P6</f>
        <v>0.1387937697589848</v>
      </c>
      <c r="J6" s="29">
        <f>SUM(J7:J8)</f>
        <v>7123619.6699999999</v>
      </c>
      <c r="K6" s="11">
        <f>J6/P6</f>
        <v>0.11204634737898535</v>
      </c>
      <c r="L6" s="29">
        <f>SUM(L7:L8)</f>
        <v>8834004.3099999987</v>
      </c>
      <c r="M6" s="11">
        <f>L6/P6</f>
        <v>0.13894873133586505</v>
      </c>
      <c r="N6" s="29">
        <f>SUM(N7:N8)</f>
        <v>6335671.7199999997</v>
      </c>
      <c r="O6" s="11">
        <f>N6/P6</f>
        <v>9.965283202975006E-2</v>
      </c>
      <c r="P6" s="29">
        <f>SUM(P7:P8)</f>
        <v>63577437.700000003</v>
      </c>
      <c r="R6" s="43"/>
    </row>
    <row r="7" spans="1:18" ht="12" customHeight="1" x14ac:dyDescent="0.2">
      <c r="A7" s="17" t="s">
        <v>48</v>
      </c>
      <c r="B7" s="29">
        <v>23005575.66</v>
      </c>
      <c r="C7" s="11">
        <f t="shared" ref="C7:C46" si="0">B7/P7</f>
        <v>0.47739953966857973</v>
      </c>
      <c r="D7" s="30">
        <v>2048.0300000000002</v>
      </c>
      <c r="E7" s="11">
        <f t="shared" ref="E7:E46" si="1">D7/P7</f>
        <v>4.2499635465650479E-5</v>
      </c>
      <c r="F7" s="30"/>
      <c r="G7" s="11">
        <f t="shared" ref="G7:G46" si="2">F7/P7</f>
        <v>0</v>
      </c>
      <c r="H7" s="30">
        <v>8119083.6100000003</v>
      </c>
      <c r="I7" s="11">
        <f>H7/$P7</f>
        <v>0.16848292932239153</v>
      </c>
      <c r="J7" s="30">
        <v>5518622.4400000004</v>
      </c>
      <c r="K7" s="11">
        <f t="shared" ref="K7:K46" si="3">J7/P7</f>
        <v>0.11451953436842165</v>
      </c>
      <c r="L7" s="30">
        <v>6728390.6799999997</v>
      </c>
      <c r="M7" s="11">
        <f t="shared" ref="M7:M46" si="4">L7/P7</f>
        <v>0.13962400510269876</v>
      </c>
      <c r="N7" s="30">
        <v>4815634.09</v>
      </c>
      <c r="O7" s="11">
        <f t="shared" ref="O7:O46" si="5">N7/P7</f>
        <v>9.9931491902442576E-2</v>
      </c>
      <c r="P7" s="31">
        <f t="shared" ref="P7:P45" si="6">B7+D7+F7+H7+J7+L7+N7</f>
        <v>48189354.510000005</v>
      </c>
      <c r="Q7" s="4"/>
    </row>
    <row r="8" spans="1:18" ht="12" customHeight="1" x14ac:dyDescent="0.2">
      <c r="A8" s="17" t="s">
        <v>49</v>
      </c>
      <c r="B8" s="29">
        <v>9452366.0600000005</v>
      </c>
      <c r="C8" s="11">
        <f t="shared" si="0"/>
        <v>0.61426533397887095</v>
      </c>
      <c r="D8" s="9"/>
      <c r="E8" s="11">
        <f t="shared" si="1"/>
        <v>0</v>
      </c>
      <c r="F8" s="8"/>
      <c r="G8" s="11">
        <f t="shared" si="2"/>
        <v>0</v>
      </c>
      <c r="H8" s="30">
        <v>705068.64</v>
      </c>
      <c r="I8" s="11">
        <f>H8/$P8</f>
        <v>4.5819133630509046E-2</v>
      </c>
      <c r="J8" s="30">
        <v>1604997.23</v>
      </c>
      <c r="K8" s="11">
        <f t="shared" si="3"/>
        <v>0.10430130966818615</v>
      </c>
      <c r="L8" s="30">
        <v>2105613.63</v>
      </c>
      <c r="M8" s="11">
        <f t="shared" si="4"/>
        <v>0.13683404255107876</v>
      </c>
      <c r="N8" s="30">
        <v>1520037.63</v>
      </c>
      <c r="O8" s="11">
        <f t="shared" si="5"/>
        <v>9.8780180171355036E-2</v>
      </c>
      <c r="P8" s="31">
        <f t="shared" si="6"/>
        <v>15388083.190000001</v>
      </c>
      <c r="Q8" s="4"/>
    </row>
    <row r="9" spans="1:18" ht="12" customHeight="1" x14ac:dyDescent="0.2">
      <c r="A9" s="7" t="s">
        <v>11</v>
      </c>
      <c r="B9" s="32">
        <f>SUM(B10:B11)</f>
        <v>28814916.720000003</v>
      </c>
      <c r="C9" s="11">
        <f t="shared" si="0"/>
        <v>0.40009534329439145</v>
      </c>
      <c r="D9" s="32">
        <f>SUM(D10:D11)</f>
        <v>0</v>
      </c>
      <c r="E9" s="11">
        <f t="shared" si="1"/>
        <v>0</v>
      </c>
      <c r="F9" s="32">
        <f>SUM(F10:F11)</f>
        <v>72757.490000000005</v>
      </c>
      <c r="G9" s="11">
        <f t="shared" si="2"/>
        <v>1.0102383158575464E-3</v>
      </c>
      <c r="H9" s="32">
        <f>SUM(H10:H11)</f>
        <v>9318372.9300000016</v>
      </c>
      <c r="I9" s="11">
        <f t="shared" ref="I9:I46" si="7">H9/$P9</f>
        <v>0.12938568077782439</v>
      </c>
      <c r="J9" s="32">
        <f>SUM(J10:J11)</f>
        <v>14070423.889999999</v>
      </c>
      <c r="K9" s="11">
        <f t="shared" si="3"/>
        <v>0.19536794540377056</v>
      </c>
      <c r="L9" s="32">
        <f>SUM(L10:L11)</f>
        <v>11807472.08</v>
      </c>
      <c r="M9" s="11">
        <f t="shared" si="4"/>
        <v>0.16394684188025449</v>
      </c>
      <c r="N9" s="32">
        <f>SUM(N10:N11)</f>
        <v>7936182.0999999996</v>
      </c>
      <c r="O9" s="11">
        <f t="shared" si="5"/>
        <v>0.11019395032790169</v>
      </c>
      <c r="P9" s="31">
        <f t="shared" si="6"/>
        <v>72020125.209999993</v>
      </c>
    </row>
    <row r="10" spans="1:18" ht="12" customHeight="1" x14ac:dyDescent="0.2">
      <c r="A10" s="19" t="s">
        <v>99</v>
      </c>
      <c r="B10" s="29">
        <v>24871382.850000001</v>
      </c>
      <c r="C10" s="11">
        <f t="shared" si="0"/>
        <v>0.39197106683985705</v>
      </c>
      <c r="D10" s="30"/>
      <c r="E10" s="11">
        <f t="shared" si="1"/>
        <v>0</v>
      </c>
      <c r="F10" s="30">
        <v>64296.54</v>
      </c>
      <c r="G10" s="11">
        <f t="shared" si="2"/>
        <v>1.0133084891140881E-3</v>
      </c>
      <c r="H10" s="30">
        <v>8572985.8800000008</v>
      </c>
      <c r="I10" s="11">
        <f t="shared" si="7"/>
        <v>0.1351095932885224</v>
      </c>
      <c r="J10" s="30">
        <v>12578633.279999999</v>
      </c>
      <c r="K10" s="11">
        <f t="shared" si="3"/>
        <v>0.19823828598050511</v>
      </c>
      <c r="L10" s="30">
        <v>10052425.439999999</v>
      </c>
      <c r="M10" s="11">
        <f t="shared" si="4"/>
        <v>0.15842544613657938</v>
      </c>
      <c r="N10" s="30">
        <v>7312364.5800000001</v>
      </c>
      <c r="O10" s="11">
        <f t="shared" si="5"/>
        <v>0.11524229926542195</v>
      </c>
      <c r="P10" s="31">
        <f t="shared" si="6"/>
        <v>63452088.57</v>
      </c>
      <c r="Q10" s="4"/>
    </row>
    <row r="11" spans="1:18" ht="12" customHeight="1" x14ac:dyDescent="0.2">
      <c r="A11" s="19" t="s">
        <v>100</v>
      </c>
      <c r="B11" s="29">
        <v>3943533.87</v>
      </c>
      <c r="C11" s="11">
        <f t="shared" si="0"/>
        <v>0.46026108847265618</v>
      </c>
      <c r="D11" s="9"/>
      <c r="E11" s="11">
        <f t="shared" si="1"/>
        <v>0</v>
      </c>
      <c r="F11" s="8">
        <v>8460.9500000000007</v>
      </c>
      <c r="G11" s="11">
        <f t="shared" si="2"/>
        <v>9.8750161273820133E-4</v>
      </c>
      <c r="H11" s="30">
        <v>745387.05</v>
      </c>
      <c r="I11" s="11">
        <f t="shared" si="7"/>
        <v>8.6996249119681637E-2</v>
      </c>
      <c r="J11" s="30">
        <v>1491790.61</v>
      </c>
      <c r="K11" s="11">
        <f t="shared" si="3"/>
        <v>0.17411113802146391</v>
      </c>
      <c r="L11" s="30">
        <v>1755046.64</v>
      </c>
      <c r="M11" s="11">
        <f t="shared" si="4"/>
        <v>0.20483650032570352</v>
      </c>
      <c r="N11" s="30">
        <v>623817.52</v>
      </c>
      <c r="O11" s="11">
        <f t="shared" si="5"/>
        <v>7.280752244775647E-2</v>
      </c>
      <c r="P11" s="31">
        <f t="shared" si="6"/>
        <v>8568036.6400000006</v>
      </c>
      <c r="Q11" s="4"/>
    </row>
    <row r="12" spans="1:18" ht="12" customHeight="1" x14ac:dyDescent="0.2">
      <c r="A12" s="7" t="s">
        <v>12</v>
      </c>
      <c r="B12" s="29">
        <v>13588328.140000001</v>
      </c>
      <c r="C12" s="11">
        <f t="shared" si="0"/>
        <v>0.50251312809916193</v>
      </c>
      <c r="D12" s="9"/>
      <c r="E12" s="11">
        <f t="shared" si="1"/>
        <v>0</v>
      </c>
      <c r="F12" s="30">
        <v>36609.46</v>
      </c>
      <c r="G12" s="11">
        <f t="shared" si="2"/>
        <v>1.3538629677676552E-3</v>
      </c>
      <c r="H12" s="30">
        <v>3675062.27</v>
      </c>
      <c r="I12" s="11">
        <f t="shared" si="7"/>
        <v>0.13590833384576378</v>
      </c>
      <c r="J12" s="30">
        <v>3602499.9</v>
      </c>
      <c r="K12" s="11">
        <f t="shared" si="3"/>
        <v>0.13322488793870987</v>
      </c>
      <c r="L12" s="30">
        <v>3313900.29</v>
      </c>
      <c r="M12" s="11">
        <f t="shared" si="4"/>
        <v>0.12255211853727134</v>
      </c>
      <c r="N12" s="30">
        <v>2824342.52</v>
      </c>
      <c r="O12" s="11">
        <f t="shared" si="5"/>
        <v>0.10444766861132555</v>
      </c>
      <c r="P12" s="31">
        <f t="shared" si="6"/>
        <v>27040742.579999998</v>
      </c>
      <c r="Q12" s="4"/>
    </row>
    <row r="13" spans="1:18" s="37" customFormat="1" ht="12" customHeight="1" x14ac:dyDescent="0.2">
      <c r="A13" s="7" t="s">
        <v>13</v>
      </c>
      <c r="B13" s="38">
        <v>29058755.34</v>
      </c>
      <c r="C13" s="11">
        <f t="shared" si="0"/>
        <v>0.42140376610688446</v>
      </c>
      <c r="D13" s="9"/>
      <c r="E13" s="11">
        <f t="shared" si="1"/>
        <v>0</v>
      </c>
      <c r="F13" s="35">
        <v>56361.120000000003</v>
      </c>
      <c r="G13" s="11">
        <f t="shared" si="2"/>
        <v>8.1733673559337137E-4</v>
      </c>
      <c r="H13" s="35">
        <v>7309893.9699999997</v>
      </c>
      <c r="I13" s="11">
        <f t="shared" si="7"/>
        <v>0.1060064965879576</v>
      </c>
      <c r="J13" s="35">
        <v>6794417.5999999996</v>
      </c>
      <c r="K13" s="11">
        <f t="shared" si="3"/>
        <v>9.853117009459976E-2</v>
      </c>
      <c r="L13" s="35">
        <v>19070010.489999998</v>
      </c>
      <c r="M13" s="11">
        <f t="shared" si="4"/>
        <v>0.2765491551911663</v>
      </c>
      <c r="N13" s="35">
        <v>6667599.0700000003</v>
      </c>
      <c r="O13" s="11">
        <f t="shared" si="5"/>
        <v>9.6692075283798459E-2</v>
      </c>
      <c r="P13" s="36">
        <f t="shared" si="6"/>
        <v>68957037.590000004</v>
      </c>
      <c r="Q13" s="4"/>
    </row>
    <row r="14" spans="1:18" s="37" customFormat="1" ht="12" customHeight="1" x14ac:dyDescent="0.2">
      <c r="A14" s="39" t="s">
        <v>88</v>
      </c>
      <c r="B14" s="38">
        <f>B15+B16</f>
        <v>25719680.949999999</v>
      </c>
      <c r="C14" s="11">
        <f t="shared" si="0"/>
        <v>0.43072666240730323</v>
      </c>
      <c r="D14" s="38">
        <f>D15+D16</f>
        <v>0</v>
      </c>
      <c r="E14" s="11">
        <f t="shared" si="1"/>
        <v>0</v>
      </c>
      <c r="F14" s="38">
        <f>F15+F16</f>
        <v>665430.63</v>
      </c>
      <c r="G14" s="11">
        <f t="shared" si="2"/>
        <v>1.1143945171041832E-2</v>
      </c>
      <c r="H14" s="38">
        <f>H15+H16</f>
        <v>7737993.0199999996</v>
      </c>
      <c r="I14" s="11">
        <f t="shared" si="7"/>
        <v>0.12958791805057787</v>
      </c>
      <c r="J14" s="38">
        <f>J15+J16</f>
        <v>8017331.7000000002</v>
      </c>
      <c r="K14" s="11">
        <f t="shared" si="3"/>
        <v>0.13426599386153235</v>
      </c>
      <c r="L14" s="38">
        <f>L15+L16</f>
        <v>10971742.699999999</v>
      </c>
      <c r="M14" s="11">
        <f t="shared" si="4"/>
        <v>0.18374341902412647</v>
      </c>
      <c r="N14" s="38">
        <f>N15+N16</f>
        <v>6600123.9399999995</v>
      </c>
      <c r="O14" s="11">
        <f t="shared" si="5"/>
        <v>0.11053206148541823</v>
      </c>
      <c r="P14" s="38">
        <f>P15+P16</f>
        <v>59712302.939999998</v>
      </c>
    </row>
    <row r="15" spans="1:18" ht="12" customHeight="1" x14ac:dyDescent="0.2">
      <c r="A15" s="19" t="s">
        <v>101</v>
      </c>
      <c r="B15" s="29">
        <v>12809407.539999999</v>
      </c>
      <c r="C15" s="11">
        <f t="shared" si="0"/>
        <v>0.43450573702847078</v>
      </c>
      <c r="D15" s="30"/>
      <c r="E15" s="11">
        <f t="shared" si="1"/>
        <v>0</v>
      </c>
      <c r="F15" s="30">
        <v>665430.63</v>
      </c>
      <c r="G15" s="11">
        <f t="shared" si="2"/>
        <v>2.2571959353045117E-2</v>
      </c>
      <c r="H15" s="30">
        <v>3168024.43</v>
      </c>
      <c r="I15" s="11">
        <f t="shared" si="7"/>
        <v>0.10746201848780831</v>
      </c>
      <c r="J15" s="30">
        <v>3468931.7</v>
      </c>
      <c r="K15" s="11">
        <f t="shared" si="3"/>
        <v>0.11766904287361961</v>
      </c>
      <c r="L15" s="30">
        <v>5821495.4100000001</v>
      </c>
      <c r="M15" s="11">
        <f t="shared" si="4"/>
        <v>0.19746995681346788</v>
      </c>
      <c r="N15" s="30">
        <v>3547120.9</v>
      </c>
      <c r="O15" s="11">
        <f t="shared" si="5"/>
        <v>0.12032128544358833</v>
      </c>
      <c r="P15" s="31">
        <f t="shared" si="6"/>
        <v>29480410.609999999</v>
      </c>
      <c r="Q15" s="4"/>
    </row>
    <row r="16" spans="1:18" ht="12" customHeight="1" x14ac:dyDescent="0.2">
      <c r="A16" s="19" t="s">
        <v>102</v>
      </c>
      <c r="B16" s="29">
        <v>12910273.41</v>
      </c>
      <c r="C16" s="11">
        <f>B16/P16</f>
        <v>0.42704152519056027</v>
      </c>
      <c r="D16" s="9"/>
      <c r="E16" s="11">
        <f>D16/P16</f>
        <v>0</v>
      </c>
      <c r="F16" s="8"/>
      <c r="G16" s="11">
        <f>F16/P16</f>
        <v>0</v>
      </c>
      <c r="H16" s="30">
        <v>4569968.59</v>
      </c>
      <c r="I16" s="11">
        <f>H16/$P16</f>
        <v>0.15116382858591637</v>
      </c>
      <c r="J16" s="30">
        <v>4548400</v>
      </c>
      <c r="K16" s="11">
        <f>J16/P16</f>
        <v>0.15045039028160631</v>
      </c>
      <c r="L16" s="30">
        <v>5150247.29</v>
      </c>
      <c r="M16" s="11">
        <f>L16/P16</f>
        <v>0.1703580852227784</v>
      </c>
      <c r="N16" s="30">
        <v>3053003.04</v>
      </c>
      <c r="O16" s="11">
        <f>N16/P16</f>
        <v>0.10098617071913871</v>
      </c>
      <c r="P16" s="31">
        <f>B16+D16+F16+H16+J16+L16+N16</f>
        <v>30231892.329999998</v>
      </c>
      <c r="Q16" s="4"/>
    </row>
    <row r="17" spans="1:17" ht="12" customHeight="1" x14ac:dyDescent="0.2">
      <c r="A17" s="19" t="s">
        <v>54</v>
      </c>
      <c r="B17" s="29">
        <v>4671597.43</v>
      </c>
      <c r="C17" s="11">
        <f t="shared" si="0"/>
        <v>0.42797860905741369</v>
      </c>
      <c r="D17" s="30"/>
      <c r="E17" s="11">
        <f t="shared" si="1"/>
        <v>0</v>
      </c>
      <c r="F17" s="8"/>
      <c r="G17" s="11">
        <f t="shared" si="2"/>
        <v>0</v>
      </c>
      <c r="H17" s="30">
        <v>1678148.32</v>
      </c>
      <c r="I17" s="11">
        <f t="shared" si="7"/>
        <v>0.15374004171965555</v>
      </c>
      <c r="J17" s="30">
        <v>972293.76</v>
      </c>
      <c r="K17" s="11">
        <f t="shared" si="3"/>
        <v>8.9074655347604059E-2</v>
      </c>
      <c r="L17" s="30">
        <v>2349233.2999999998</v>
      </c>
      <c r="M17" s="11">
        <f t="shared" si="4"/>
        <v>0.21522008588084995</v>
      </c>
      <c r="N17" s="30">
        <v>1244220</v>
      </c>
      <c r="O17" s="11">
        <f t="shared" si="5"/>
        <v>0.11398660799447681</v>
      </c>
      <c r="P17" s="31">
        <f t="shared" si="6"/>
        <v>10915492.809999999</v>
      </c>
      <c r="Q17" s="4"/>
    </row>
    <row r="18" spans="1:17" ht="12" customHeight="1" x14ac:dyDescent="0.2">
      <c r="A18" s="19" t="s">
        <v>55</v>
      </c>
      <c r="B18" s="29">
        <v>19468615.539999999</v>
      </c>
      <c r="C18" s="11">
        <f t="shared" si="0"/>
        <v>0.4590582098019329</v>
      </c>
      <c r="D18" s="30"/>
      <c r="E18" s="11">
        <f t="shared" si="1"/>
        <v>0</v>
      </c>
      <c r="F18" s="30"/>
      <c r="G18" s="11">
        <f t="shared" si="2"/>
        <v>0</v>
      </c>
      <c r="H18" s="30">
        <v>4885641.08</v>
      </c>
      <c r="I18" s="11">
        <f t="shared" si="7"/>
        <v>0.11520046935600342</v>
      </c>
      <c r="J18" s="30">
        <v>5727610.1699999999</v>
      </c>
      <c r="K18" s="11">
        <f t="shared" si="3"/>
        <v>0.13505359257217858</v>
      </c>
      <c r="L18" s="30">
        <v>6791879.29</v>
      </c>
      <c r="M18" s="11">
        <f t="shared" si="4"/>
        <v>0.16014841639110322</v>
      </c>
      <c r="N18" s="30">
        <v>5536159.9500000002</v>
      </c>
      <c r="O18" s="11">
        <f t="shared" si="5"/>
        <v>0.13053931187878182</v>
      </c>
      <c r="P18" s="31">
        <f t="shared" si="6"/>
        <v>42409906.030000001</v>
      </c>
      <c r="Q18" s="4"/>
    </row>
    <row r="19" spans="1:17" ht="12" customHeight="1" x14ac:dyDescent="0.2">
      <c r="A19" s="17" t="s">
        <v>18</v>
      </c>
      <c r="B19" s="29">
        <v>18655817.609999999</v>
      </c>
      <c r="C19" s="11">
        <f t="shared" si="0"/>
        <v>0.55925361138230234</v>
      </c>
      <c r="D19" s="30"/>
      <c r="E19" s="11">
        <f t="shared" si="1"/>
        <v>0</v>
      </c>
      <c r="F19" s="30">
        <v>4927</v>
      </c>
      <c r="G19" s="11">
        <f t="shared" si="2"/>
        <v>1.4769883587431812E-4</v>
      </c>
      <c r="H19" s="30">
        <v>2757757.57</v>
      </c>
      <c r="I19" s="11">
        <f t="shared" si="7"/>
        <v>8.2670505929082275E-2</v>
      </c>
      <c r="J19" s="30">
        <v>2910335.6</v>
      </c>
      <c r="K19" s="11">
        <f t="shared" si="3"/>
        <v>8.7244404327904437E-2</v>
      </c>
      <c r="L19" s="30">
        <v>5022704.5</v>
      </c>
      <c r="M19" s="11">
        <f t="shared" si="4"/>
        <v>0.15056781156701829</v>
      </c>
      <c r="N19" s="30">
        <v>4006879.07</v>
      </c>
      <c r="O19" s="11">
        <f t="shared" si="5"/>
        <v>0.12011596795781823</v>
      </c>
      <c r="P19" s="31">
        <f t="shared" si="6"/>
        <v>33358421.350000001</v>
      </c>
      <c r="Q19" s="4"/>
    </row>
    <row r="20" spans="1:17" ht="12" customHeight="1" x14ac:dyDescent="0.2">
      <c r="A20" s="41" t="s">
        <v>57</v>
      </c>
      <c r="B20" s="29">
        <v>30875133.510000002</v>
      </c>
      <c r="C20" s="11">
        <f t="shared" si="0"/>
        <v>0.36941576935018089</v>
      </c>
      <c r="D20" s="30">
        <v>345751.03999999998</v>
      </c>
      <c r="E20" s="11">
        <f t="shared" si="1"/>
        <v>4.1368529274167067E-3</v>
      </c>
      <c r="F20" s="30">
        <v>21516.9</v>
      </c>
      <c r="G20" s="11">
        <f t="shared" si="2"/>
        <v>2.5744608245844333E-4</v>
      </c>
      <c r="H20" s="30">
        <v>22485510.079999998</v>
      </c>
      <c r="I20" s="11">
        <f t="shared" si="7"/>
        <v>0.2690353388348618</v>
      </c>
      <c r="J20" s="30">
        <v>5381794.4100000001</v>
      </c>
      <c r="K20" s="11">
        <f t="shared" si="3"/>
        <v>6.4392263172262237E-2</v>
      </c>
      <c r="L20" s="30">
        <v>16896290.670000002</v>
      </c>
      <c r="M20" s="11">
        <f t="shared" si="4"/>
        <v>0.20216127049299143</v>
      </c>
      <c r="N20" s="30">
        <v>7572280.4199999999</v>
      </c>
      <c r="O20" s="11">
        <f t="shared" si="5"/>
        <v>9.0601059139828494E-2</v>
      </c>
      <c r="P20" s="31">
        <f t="shared" si="6"/>
        <v>83578277.030000001</v>
      </c>
      <c r="Q20" s="4"/>
    </row>
    <row r="21" spans="1:17" s="37" customFormat="1" ht="12" customHeight="1" x14ac:dyDescent="0.2">
      <c r="A21" s="41" t="s">
        <v>58</v>
      </c>
      <c r="B21" s="38">
        <v>20438165.890000001</v>
      </c>
      <c r="C21" s="11">
        <f t="shared" si="0"/>
        <v>0.41998267552441232</v>
      </c>
      <c r="D21" s="9"/>
      <c r="E21" s="11">
        <f t="shared" si="1"/>
        <v>0</v>
      </c>
      <c r="F21" s="35">
        <v>77867.38</v>
      </c>
      <c r="G21" s="11">
        <f t="shared" si="2"/>
        <v>1.6000922374584032E-3</v>
      </c>
      <c r="H21" s="35">
        <v>7420021.2999999998</v>
      </c>
      <c r="I21" s="11">
        <f t="shared" si="7"/>
        <v>0.15247358372538036</v>
      </c>
      <c r="J21" s="35">
        <v>6298328.96</v>
      </c>
      <c r="K21" s="11">
        <f t="shared" si="3"/>
        <v>0.12942399343416275</v>
      </c>
      <c r="L21" s="35">
        <v>7981285.7999999998</v>
      </c>
      <c r="M21" s="11">
        <f t="shared" si="4"/>
        <v>0.16400697510969264</v>
      </c>
      <c r="N21" s="35">
        <v>6448637.75</v>
      </c>
      <c r="O21" s="11">
        <f t="shared" si="5"/>
        <v>0.13251267996889354</v>
      </c>
      <c r="P21" s="36">
        <f t="shared" si="6"/>
        <v>48664307.079999998</v>
      </c>
      <c r="Q21" s="4"/>
    </row>
    <row r="22" spans="1:17" ht="12" customHeight="1" x14ac:dyDescent="0.2">
      <c r="A22" s="41" t="s">
        <v>103</v>
      </c>
      <c r="B22" s="29">
        <v>7713056.5499999998</v>
      </c>
      <c r="C22" s="11">
        <f t="shared" si="0"/>
        <v>0.44101763799973964</v>
      </c>
      <c r="D22" s="30"/>
      <c r="E22" s="11">
        <f t="shared" si="1"/>
        <v>0</v>
      </c>
      <c r="F22" s="8">
        <v>86932.23</v>
      </c>
      <c r="G22" s="11">
        <f t="shared" si="2"/>
        <v>4.9706165762067574E-3</v>
      </c>
      <c r="H22" s="30">
        <v>1892369.28</v>
      </c>
      <c r="I22" s="11">
        <f t="shared" si="7"/>
        <v>0.10820201105473135</v>
      </c>
      <c r="J22" s="30">
        <v>1934521.6</v>
      </c>
      <c r="K22" s="11">
        <f t="shared" si="3"/>
        <v>0.11061219908876167</v>
      </c>
      <c r="L22" s="30">
        <v>3704594.03</v>
      </c>
      <c r="M22" s="11">
        <f t="shared" si="4"/>
        <v>0.21182151307558306</v>
      </c>
      <c r="N22" s="30">
        <v>2157750.9700000002</v>
      </c>
      <c r="O22" s="11">
        <f t="shared" si="5"/>
        <v>0.12337602220497751</v>
      </c>
      <c r="P22" s="31">
        <f t="shared" si="6"/>
        <v>17489224.66</v>
      </c>
      <c r="Q22" s="4"/>
    </row>
    <row r="23" spans="1:17" s="37" customFormat="1" ht="12" customHeight="1" x14ac:dyDescent="0.2">
      <c r="A23" s="41" t="s">
        <v>59</v>
      </c>
      <c r="B23" s="38">
        <v>19685124.219999999</v>
      </c>
      <c r="C23" s="11">
        <f t="shared" si="0"/>
        <v>0.47055403842456728</v>
      </c>
      <c r="D23" s="35">
        <v>338505.71</v>
      </c>
      <c r="E23" s="11">
        <f t="shared" si="1"/>
        <v>8.0916547485355653E-3</v>
      </c>
      <c r="F23" s="35"/>
      <c r="G23" s="11">
        <f t="shared" si="2"/>
        <v>0</v>
      </c>
      <c r="H23" s="35">
        <v>4609853.88</v>
      </c>
      <c r="I23" s="11">
        <f t="shared" si="7"/>
        <v>0.11019414129870098</v>
      </c>
      <c r="J23" s="35">
        <v>6193867.7599999998</v>
      </c>
      <c r="K23" s="11">
        <f t="shared" si="3"/>
        <v>0.14805847579943435</v>
      </c>
      <c r="L23" s="35">
        <v>6973407.7599999998</v>
      </c>
      <c r="M23" s="11">
        <f t="shared" si="4"/>
        <v>0.1666926327909764</v>
      </c>
      <c r="N23" s="35">
        <v>4033169.64</v>
      </c>
      <c r="O23" s="11">
        <f t="shared" si="5"/>
        <v>9.6409056937785398E-2</v>
      </c>
      <c r="P23" s="36">
        <f t="shared" si="6"/>
        <v>41833928.969999999</v>
      </c>
      <c r="Q23" s="4"/>
    </row>
    <row r="24" spans="1:17" ht="12" customHeight="1" x14ac:dyDescent="0.2">
      <c r="A24" s="41" t="s">
        <v>60</v>
      </c>
      <c r="B24" s="29">
        <v>31154057.02</v>
      </c>
      <c r="C24" s="11">
        <f t="shared" si="0"/>
        <v>0.41296470709396482</v>
      </c>
      <c r="D24" s="30"/>
      <c r="E24" s="11">
        <f t="shared" si="1"/>
        <v>0</v>
      </c>
      <c r="F24" s="30">
        <v>413461.27</v>
      </c>
      <c r="G24" s="11">
        <f t="shared" si="2"/>
        <v>5.4806637912563185E-3</v>
      </c>
      <c r="H24" s="30">
        <v>13751173.73</v>
      </c>
      <c r="I24" s="11">
        <f t="shared" si="7"/>
        <v>0.18227961218540756</v>
      </c>
      <c r="J24" s="30">
        <v>12333118.77</v>
      </c>
      <c r="K24" s="11">
        <f t="shared" si="3"/>
        <v>0.16348248888221781</v>
      </c>
      <c r="L24" s="30">
        <v>8998193.2300000004</v>
      </c>
      <c r="M24" s="11">
        <f t="shared" si="4"/>
        <v>0.11927615813299451</v>
      </c>
      <c r="N24" s="30">
        <v>8789994.8100000005</v>
      </c>
      <c r="O24" s="11">
        <f t="shared" si="5"/>
        <v>0.11651636991415898</v>
      </c>
      <c r="P24" s="31">
        <f t="shared" si="6"/>
        <v>75439998.829999998</v>
      </c>
      <c r="Q24" s="4"/>
    </row>
    <row r="25" spans="1:17" ht="12" customHeight="1" x14ac:dyDescent="0.2">
      <c r="A25" s="41" t="s">
        <v>61</v>
      </c>
      <c r="B25" s="29">
        <v>97104417.349999994</v>
      </c>
      <c r="C25" s="11">
        <f t="shared" si="0"/>
        <v>0.44716936007612174</v>
      </c>
      <c r="D25" s="30">
        <v>1308817.3799999999</v>
      </c>
      <c r="E25" s="11">
        <f t="shared" si="1"/>
        <v>6.0271514545172872E-3</v>
      </c>
      <c r="F25" s="30">
        <v>1229776.03</v>
      </c>
      <c r="G25" s="11">
        <f t="shared" si="2"/>
        <v>5.6631631740289056E-3</v>
      </c>
      <c r="H25" s="30">
        <v>39699315.009999998</v>
      </c>
      <c r="I25" s="11">
        <f t="shared" si="7"/>
        <v>0.18281678396252768</v>
      </c>
      <c r="J25" s="30">
        <v>32244525.16</v>
      </c>
      <c r="K25" s="11">
        <f t="shared" si="3"/>
        <v>0.1484872066096137</v>
      </c>
      <c r="L25" s="30">
        <v>27398947.16</v>
      </c>
      <c r="M25" s="11">
        <f t="shared" si="4"/>
        <v>0.12617314436001478</v>
      </c>
      <c r="N25" s="30">
        <v>18167759.420000002</v>
      </c>
      <c r="O25" s="11">
        <f t="shared" si="5"/>
        <v>8.3663190363175932E-2</v>
      </c>
      <c r="P25" s="31">
        <f t="shared" si="6"/>
        <v>217153557.50999999</v>
      </c>
      <c r="Q25" s="4"/>
    </row>
    <row r="26" spans="1:17" ht="12" customHeight="1" x14ac:dyDescent="0.2">
      <c r="A26" s="41" t="s">
        <v>62</v>
      </c>
      <c r="B26" s="29">
        <v>12491458.369999999</v>
      </c>
      <c r="C26" s="11">
        <f t="shared" si="0"/>
        <v>0.44290118438188336</v>
      </c>
      <c r="D26" s="8">
        <v>21529.35</v>
      </c>
      <c r="E26" s="11">
        <f t="shared" si="1"/>
        <v>7.6335159046542146E-4</v>
      </c>
      <c r="F26" s="8">
        <v>407326.64</v>
      </c>
      <c r="G26" s="11">
        <f t="shared" si="2"/>
        <v>1.4442304968934788E-2</v>
      </c>
      <c r="H26" s="30">
        <v>3325750.32</v>
      </c>
      <c r="I26" s="11">
        <f t="shared" si="7"/>
        <v>0.11791887800899165</v>
      </c>
      <c r="J26" s="30">
        <v>3968326.55</v>
      </c>
      <c r="K26" s="11">
        <f t="shared" si="3"/>
        <v>0.14070226845811223</v>
      </c>
      <c r="L26" s="30">
        <v>5113833.45</v>
      </c>
      <c r="M26" s="11">
        <f t="shared" si="4"/>
        <v>0.1813177312567622</v>
      </c>
      <c r="N26" s="30">
        <v>2875489.4</v>
      </c>
      <c r="O26" s="11">
        <f t="shared" si="5"/>
        <v>0.10195428133485035</v>
      </c>
      <c r="P26" s="31">
        <f t="shared" si="6"/>
        <v>28203714.079999998</v>
      </c>
      <c r="Q26" s="4"/>
    </row>
    <row r="27" spans="1:17" s="37" customFormat="1" ht="12" customHeight="1" x14ac:dyDescent="0.2">
      <c r="A27" s="41" t="s">
        <v>63</v>
      </c>
      <c r="B27" s="38">
        <v>27715057.620000001</v>
      </c>
      <c r="C27" s="11">
        <f t="shared" si="0"/>
        <v>0.43535330013660872</v>
      </c>
      <c r="D27" s="35">
        <v>139518.18</v>
      </c>
      <c r="E27" s="11">
        <f t="shared" si="1"/>
        <v>2.1915776227079478E-3</v>
      </c>
      <c r="F27" s="35">
        <v>4262.38</v>
      </c>
      <c r="G27" s="11">
        <f t="shared" si="2"/>
        <v>6.6954260924833616E-5</v>
      </c>
      <c r="H27" s="35">
        <v>11574384.359999999</v>
      </c>
      <c r="I27" s="11">
        <f t="shared" si="7"/>
        <v>0.18181259073188061</v>
      </c>
      <c r="J27" s="35">
        <v>6742613</v>
      </c>
      <c r="K27" s="11">
        <f t="shared" si="3"/>
        <v>0.1059142240056436</v>
      </c>
      <c r="L27" s="35">
        <v>10757865.51</v>
      </c>
      <c r="M27" s="11">
        <f t="shared" si="4"/>
        <v>0.16898656017314465</v>
      </c>
      <c r="N27" s="35">
        <v>6727370.5700000003</v>
      </c>
      <c r="O27" s="11">
        <f t="shared" si="5"/>
        <v>0.10567479306908972</v>
      </c>
      <c r="P27" s="36">
        <f t="shared" si="6"/>
        <v>63661071.619999997</v>
      </c>
      <c r="Q27" s="4"/>
    </row>
    <row r="28" spans="1:17" s="37" customFormat="1" ht="12" customHeight="1" x14ac:dyDescent="0.2">
      <c r="A28" s="41" t="s">
        <v>64</v>
      </c>
      <c r="B28" s="38">
        <v>16657763.67</v>
      </c>
      <c r="C28" s="11">
        <f t="shared" si="0"/>
        <v>0.41756175895405656</v>
      </c>
      <c r="D28" s="35">
        <v>749.09</v>
      </c>
      <c r="E28" s="11">
        <f t="shared" si="1"/>
        <v>1.8777510847882872E-5</v>
      </c>
      <c r="F28" s="8"/>
      <c r="G28" s="11">
        <f t="shared" si="2"/>
        <v>0</v>
      </c>
      <c r="H28" s="35">
        <v>7374527.0300000003</v>
      </c>
      <c r="I28" s="11">
        <f t="shared" si="7"/>
        <v>0.18485797608275437</v>
      </c>
      <c r="J28" s="35">
        <v>5366242.93</v>
      </c>
      <c r="K28" s="11">
        <f t="shared" si="3"/>
        <v>0.13451612600682131</v>
      </c>
      <c r="L28" s="35">
        <v>6234537.8200000003</v>
      </c>
      <c r="M28" s="11">
        <f t="shared" si="4"/>
        <v>0.15628175726092464</v>
      </c>
      <c r="N28" s="35">
        <v>4259113.41</v>
      </c>
      <c r="O28" s="11">
        <f t="shared" si="5"/>
        <v>0.1067636041845952</v>
      </c>
      <c r="P28" s="36">
        <f t="shared" si="6"/>
        <v>39892933.950000003</v>
      </c>
      <c r="Q28" s="4"/>
    </row>
    <row r="29" spans="1:17" s="37" customFormat="1" ht="12" customHeight="1" x14ac:dyDescent="0.2">
      <c r="A29" s="7" t="s">
        <v>26</v>
      </c>
      <c r="B29" s="33">
        <f>SUM(B30:B34)</f>
        <v>17261952.879999999</v>
      </c>
      <c r="C29" s="11">
        <f t="shared" si="0"/>
        <v>0.4393271100205588</v>
      </c>
      <c r="D29" s="33">
        <f>SUM(D30:D34)</f>
        <v>7599.98</v>
      </c>
      <c r="E29" s="11">
        <f t="shared" si="1"/>
        <v>1.9342407390548076E-4</v>
      </c>
      <c r="F29" s="33">
        <f>SUM(F30:F34)</f>
        <v>373899.80000000005</v>
      </c>
      <c r="G29" s="11">
        <f t="shared" si="2"/>
        <v>9.5159753773621097E-3</v>
      </c>
      <c r="H29" s="33">
        <f>SUM(H30:H34)</f>
        <v>2950601.81</v>
      </c>
      <c r="I29" s="11">
        <f t="shared" si="7"/>
        <v>7.5094595323025232E-2</v>
      </c>
      <c r="J29" s="33">
        <f>SUM(J30:J34)</f>
        <v>5575148.8700000001</v>
      </c>
      <c r="K29" s="11">
        <f t="shared" si="3"/>
        <v>0.14189090064249349</v>
      </c>
      <c r="L29" s="33">
        <f>SUM(L30:L34)</f>
        <v>7577654.2500000009</v>
      </c>
      <c r="M29" s="11">
        <f t="shared" si="4"/>
        <v>0.19285587010520824</v>
      </c>
      <c r="N29" s="33">
        <f>SUM(N30:N34)</f>
        <v>5544942.2700000005</v>
      </c>
      <c r="O29" s="11">
        <f t="shared" si="5"/>
        <v>0.14112212445744651</v>
      </c>
      <c r="P29" s="36">
        <f t="shared" si="6"/>
        <v>39291799.860000007</v>
      </c>
    </row>
    <row r="30" spans="1:17" s="37" customFormat="1" ht="12" customHeight="1" x14ac:dyDescent="0.2">
      <c r="A30" s="19" t="s">
        <v>104</v>
      </c>
      <c r="B30" s="38">
        <v>5865881.7199999997</v>
      </c>
      <c r="C30" s="11">
        <f t="shared" si="0"/>
        <v>0.49085528047386917</v>
      </c>
      <c r="D30" s="35"/>
      <c r="E30" s="11">
        <f t="shared" si="1"/>
        <v>0</v>
      </c>
      <c r="F30" s="35">
        <v>109736.98</v>
      </c>
      <c r="G30" s="11">
        <f t="shared" si="2"/>
        <v>9.1827586486444481E-3</v>
      </c>
      <c r="H30" s="35">
        <v>856836.18</v>
      </c>
      <c r="I30" s="11">
        <f t="shared" si="7"/>
        <v>7.1699802950349764E-2</v>
      </c>
      <c r="J30" s="35">
        <v>1230856.74</v>
      </c>
      <c r="K30" s="11">
        <f t="shared" si="3"/>
        <v>0.10299773489736379</v>
      </c>
      <c r="L30" s="35">
        <v>2470228.4500000002</v>
      </c>
      <c r="M30" s="11">
        <f t="shared" si="4"/>
        <v>0.20670800001389752</v>
      </c>
      <c r="N30" s="35">
        <v>1416788.17</v>
      </c>
      <c r="O30" s="11">
        <f t="shared" si="5"/>
        <v>0.11855642301587524</v>
      </c>
      <c r="P30" s="36">
        <f t="shared" si="6"/>
        <v>11950328.24</v>
      </c>
      <c r="Q30" s="4"/>
    </row>
    <row r="31" spans="1:17" s="37" customFormat="1" ht="12" customHeight="1" x14ac:dyDescent="0.2">
      <c r="A31" s="19" t="s">
        <v>105</v>
      </c>
      <c r="B31" s="38">
        <v>4048262.4</v>
      </c>
      <c r="C31" s="11">
        <f t="shared" si="0"/>
        <v>0.39875516823948853</v>
      </c>
      <c r="D31" s="35"/>
      <c r="E31" s="11">
        <f t="shared" si="1"/>
        <v>0</v>
      </c>
      <c r="F31" s="35">
        <v>159877.28</v>
      </c>
      <c r="G31" s="11">
        <f t="shared" si="2"/>
        <v>1.5747964283163024E-2</v>
      </c>
      <c r="H31" s="35">
        <v>710771.83</v>
      </c>
      <c r="I31" s="11">
        <f t="shared" si="7"/>
        <v>7.0011257336367108E-2</v>
      </c>
      <c r="J31" s="35">
        <v>1622478.95</v>
      </c>
      <c r="K31" s="11">
        <f t="shared" si="3"/>
        <v>0.1598147063471673</v>
      </c>
      <c r="L31" s="35">
        <v>1777689.03</v>
      </c>
      <c r="M31" s="11">
        <f t="shared" si="4"/>
        <v>0.17510294990639519</v>
      </c>
      <c r="N31" s="35">
        <v>1833171.12</v>
      </c>
      <c r="O31" s="11">
        <f t="shared" si="5"/>
        <v>0.18056795388741889</v>
      </c>
      <c r="P31" s="36">
        <f t="shared" si="6"/>
        <v>10152250.609999999</v>
      </c>
      <c r="Q31" s="4"/>
    </row>
    <row r="32" spans="1:17" s="37" customFormat="1" ht="12" customHeight="1" x14ac:dyDescent="0.2">
      <c r="A32" s="19" t="s">
        <v>106</v>
      </c>
      <c r="B32" s="38">
        <v>4190477.35</v>
      </c>
      <c r="C32" s="11">
        <f t="shared" si="0"/>
        <v>0.46195607865427413</v>
      </c>
      <c r="D32" s="9">
        <v>7599.98</v>
      </c>
      <c r="E32" s="11">
        <f t="shared" si="1"/>
        <v>8.3781790603185342E-4</v>
      </c>
      <c r="F32" s="35">
        <v>101861.96</v>
      </c>
      <c r="G32" s="11">
        <f t="shared" si="2"/>
        <v>1.1229210344172014E-2</v>
      </c>
      <c r="H32" s="35">
        <v>519840.77</v>
      </c>
      <c r="I32" s="11">
        <f t="shared" si="7"/>
        <v>5.7306980464604688E-2</v>
      </c>
      <c r="J32" s="35">
        <v>1209933.3999999999</v>
      </c>
      <c r="K32" s="11">
        <f t="shared" si="3"/>
        <v>0.13338243885194445</v>
      </c>
      <c r="L32" s="35">
        <v>1638038.09</v>
      </c>
      <c r="M32" s="11">
        <f t="shared" si="4"/>
        <v>0.18057648080182009</v>
      </c>
      <c r="N32" s="35">
        <v>1403408.12</v>
      </c>
      <c r="O32" s="11">
        <f t="shared" si="5"/>
        <v>0.1547109929771526</v>
      </c>
      <c r="P32" s="36">
        <f t="shared" si="6"/>
        <v>9071159.6700000018</v>
      </c>
      <c r="Q32" s="4"/>
    </row>
    <row r="33" spans="1:17" s="37" customFormat="1" ht="12" customHeight="1" x14ac:dyDescent="0.2">
      <c r="A33" s="19" t="s">
        <v>107</v>
      </c>
      <c r="B33" s="38">
        <v>868439.99</v>
      </c>
      <c r="C33" s="11">
        <f t="shared" si="0"/>
        <v>0.32247910864016582</v>
      </c>
      <c r="D33" s="8"/>
      <c r="E33" s="11">
        <f t="shared" si="1"/>
        <v>0</v>
      </c>
      <c r="F33" s="8"/>
      <c r="G33" s="11">
        <f t="shared" si="2"/>
        <v>0</v>
      </c>
      <c r="H33" s="35">
        <v>236995.96</v>
      </c>
      <c r="I33" s="11">
        <f t="shared" si="7"/>
        <v>8.8004061089034358E-2</v>
      </c>
      <c r="J33" s="35">
        <v>542645.88</v>
      </c>
      <c r="K33" s="11">
        <f t="shared" si="3"/>
        <v>0.20150149889995092</v>
      </c>
      <c r="L33" s="35">
        <v>752806.11</v>
      </c>
      <c r="M33" s="11">
        <f t="shared" si="4"/>
        <v>0.27954060859365842</v>
      </c>
      <c r="N33" s="35">
        <v>292123.69</v>
      </c>
      <c r="O33" s="11">
        <f t="shared" si="5"/>
        <v>0.10847472277719054</v>
      </c>
      <c r="P33" s="36">
        <f t="shared" si="6"/>
        <v>2693011.63</v>
      </c>
      <c r="Q33" s="4"/>
    </row>
    <row r="34" spans="1:17" s="37" customFormat="1" ht="12" customHeight="1" x14ac:dyDescent="0.2">
      <c r="A34" s="19" t="s">
        <v>108</v>
      </c>
      <c r="B34" s="38">
        <v>2288891.42</v>
      </c>
      <c r="C34" s="11">
        <f t="shared" si="0"/>
        <v>0.4219116030920203</v>
      </c>
      <c r="D34" s="9"/>
      <c r="E34" s="11">
        <f t="shared" si="1"/>
        <v>0</v>
      </c>
      <c r="F34" s="35">
        <v>2423.58</v>
      </c>
      <c r="G34" s="11">
        <f t="shared" si="2"/>
        <v>4.467387636158637E-4</v>
      </c>
      <c r="H34" s="35">
        <v>626157.06999999995</v>
      </c>
      <c r="I34" s="11">
        <f t="shared" si="7"/>
        <v>0.11541960045929238</v>
      </c>
      <c r="J34" s="35">
        <v>969233.9</v>
      </c>
      <c r="K34" s="11">
        <f t="shared" si="3"/>
        <v>0.17865898965191235</v>
      </c>
      <c r="L34" s="35">
        <v>938892.57</v>
      </c>
      <c r="M34" s="11">
        <f t="shared" si="4"/>
        <v>0.17306616901027436</v>
      </c>
      <c r="N34" s="35">
        <v>599451.17000000004</v>
      </c>
      <c r="O34" s="11">
        <f t="shared" si="5"/>
        <v>0.11049689902288472</v>
      </c>
      <c r="P34" s="36">
        <f t="shared" si="6"/>
        <v>5425049.71</v>
      </c>
      <c r="Q34" s="4"/>
    </row>
    <row r="35" spans="1:17" ht="12" customHeight="1" x14ac:dyDescent="0.2">
      <c r="A35" s="41" t="s">
        <v>70</v>
      </c>
      <c r="B35" s="29">
        <v>12033923.689999999</v>
      </c>
      <c r="C35" s="11">
        <f t="shared" si="0"/>
        <v>0.47045244056599195</v>
      </c>
      <c r="D35" s="30"/>
      <c r="E35" s="11">
        <f t="shared" si="1"/>
        <v>0</v>
      </c>
      <c r="F35" s="30">
        <v>20287.93</v>
      </c>
      <c r="G35" s="11">
        <f t="shared" si="2"/>
        <v>7.9313334772625655E-4</v>
      </c>
      <c r="H35" s="30">
        <v>3666105.99</v>
      </c>
      <c r="I35" s="11">
        <f t="shared" si="7"/>
        <v>0.14332220768545545</v>
      </c>
      <c r="J35" s="30">
        <v>3362361.88</v>
      </c>
      <c r="K35" s="11">
        <f t="shared" si="3"/>
        <v>0.13144768017986799</v>
      </c>
      <c r="L35" s="30">
        <v>3351679.07</v>
      </c>
      <c r="M35" s="11">
        <f t="shared" si="4"/>
        <v>0.13103004797892767</v>
      </c>
      <c r="N35" s="30">
        <v>3145110.59</v>
      </c>
      <c r="O35" s="11">
        <f t="shared" si="5"/>
        <v>0.12295449024203069</v>
      </c>
      <c r="P35" s="31">
        <f t="shared" si="6"/>
        <v>25579469.149999999</v>
      </c>
      <c r="Q35" s="4"/>
    </row>
    <row r="36" spans="1:17" ht="12" customHeight="1" x14ac:dyDescent="0.2">
      <c r="A36" s="41" t="s">
        <v>91</v>
      </c>
      <c r="B36" s="29">
        <v>4552335.51</v>
      </c>
      <c r="C36" s="11">
        <f t="shared" si="0"/>
        <v>0.4637815301804884</v>
      </c>
      <c r="D36" s="30"/>
      <c r="E36" s="11">
        <f t="shared" si="1"/>
        <v>0</v>
      </c>
      <c r="F36" s="30"/>
      <c r="G36" s="11">
        <f t="shared" si="2"/>
        <v>0</v>
      </c>
      <c r="H36" s="30">
        <v>1019863.24</v>
      </c>
      <c r="I36" s="11">
        <f t="shared" si="7"/>
        <v>0.10390133437727017</v>
      </c>
      <c r="J36" s="30">
        <v>1412352.7</v>
      </c>
      <c r="K36" s="11">
        <f t="shared" si="3"/>
        <v>0.14388726290530909</v>
      </c>
      <c r="L36" s="30">
        <v>1643985.83</v>
      </c>
      <c r="M36" s="11">
        <f t="shared" si="4"/>
        <v>0.16748551642504936</v>
      </c>
      <c r="N36" s="30">
        <v>1187152.25</v>
      </c>
      <c r="O36" s="11">
        <f t="shared" si="5"/>
        <v>0.12094435611188284</v>
      </c>
      <c r="P36" s="31">
        <f t="shared" si="6"/>
        <v>9815689.5300000012</v>
      </c>
      <c r="Q36" s="4"/>
    </row>
    <row r="37" spans="1:17" ht="12" customHeight="1" x14ac:dyDescent="0.2">
      <c r="A37" s="7" t="s">
        <v>28</v>
      </c>
      <c r="B37" s="29">
        <v>16878444.300000001</v>
      </c>
      <c r="C37" s="11">
        <f t="shared" si="0"/>
        <v>0.5359249922335152</v>
      </c>
      <c r="D37" s="9"/>
      <c r="E37" s="11">
        <f t="shared" si="1"/>
        <v>0</v>
      </c>
      <c r="F37" s="30"/>
      <c r="G37" s="11">
        <f t="shared" si="2"/>
        <v>0</v>
      </c>
      <c r="H37" s="30">
        <v>2829547.62</v>
      </c>
      <c r="I37" s="11">
        <f t="shared" si="7"/>
        <v>8.9843901447295205E-2</v>
      </c>
      <c r="J37" s="30">
        <v>3960323.43</v>
      </c>
      <c r="K37" s="11">
        <f t="shared" si="3"/>
        <v>0.12574833709437061</v>
      </c>
      <c r="L37" s="30">
        <v>4558722.09</v>
      </c>
      <c r="M37" s="11">
        <f t="shared" si="4"/>
        <v>0.14474871364051034</v>
      </c>
      <c r="N37" s="30">
        <v>3267004.72</v>
      </c>
      <c r="O37" s="11">
        <f t="shared" si="5"/>
        <v>0.10373405558430865</v>
      </c>
      <c r="P37" s="31">
        <f t="shared" si="6"/>
        <v>31494042.16</v>
      </c>
      <c r="Q37" s="4"/>
    </row>
    <row r="38" spans="1:17" ht="12" customHeight="1" x14ac:dyDescent="0.2">
      <c r="A38" s="7" t="s">
        <v>71</v>
      </c>
      <c r="B38" s="29">
        <v>11558977.890000001</v>
      </c>
      <c r="C38" s="11">
        <f t="shared" si="0"/>
        <v>0.44441368512826024</v>
      </c>
      <c r="D38" s="9"/>
      <c r="E38" s="11">
        <f t="shared" si="1"/>
        <v>0</v>
      </c>
      <c r="F38" s="8"/>
      <c r="G38" s="11">
        <f t="shared" si="2"/>
        <v>0</v>
      </c>
      <c r="H38" s="30">
        <v>3229887.53</v>
      </c>
      <c r="I38" s="11">
        <f t="shared" si="7"/>
        <v>0.12418106803361262</v>
      </c>
      <c r="J38" s="30">
        <v>3987719.52</v>
      </c>
      <c r="K38" s="11">
        <f t="shared" si="3"/>
        <v>0.15331780577885482</v>
      </c>
      <c r="L38" s="30">
        <v>4401060.67</v>
      </c>
      <c r="M38" s="11">
        <f t="shared" si="4"/>
        <v>0.16920973544900084</v>
      </c>
      <c r="N38" s="30">
        <v>2831854.72</v>
      </c>
      <c r="O38" s="11">
        <f t="shared" si="5"/>
        <v>0.10887770561027153</v>
      </c>
      <c r="P38" s="31">
        <f t="shared" si="6"/>
        <v>26009500.329999998</v>
      </c>
      <c r="Q38" s="4"/>
    </row>
    <row r="39" spans="1:17" s="37" customFormat="1" ht="12" customHeight="1" x14ac:dyDescent="0.2">
      <c r="A39" s="41" t="s">
        <v>72</v>
      </c>
      <c r="B39" s="38">
        <v>17717460.82</v>
      </c>
      <c r="C39" s="11">
        <f t="shared" si="0"/>
        <v>0.41714773571949665</v>
      </c>
      <c r="D39" s="9"/>
      <c r="E39" s="11">
        <f t="shared" si="1"/>
        <v>0</v>
      </c>
      <c r="F39" s="35">
        <v>861454.98</v>
      </c>
      <c r="G39" s="11">
        <f t="shared" si="2"/>
        <v>2.0282477155283713E-2</v>
      </c>
      <c r="H39" s="35">
        <v>6681183.2300000004</v>
      </c>
      <c r="I39" s="11">
        <f t="shared" si="7"/>
        <v>0.15730473371079667</v>
      </c>
      <c r="J39" s="35">
        <v>3268591.16</v>
      </c>
      <c r="K39" s="11">
        <f t="shared" si="3"/>
        <v>7.6957156290004033E-2</v>
      </c>
      <c r="L39" s="40">
        <v>7361324.7300000004</v>
      </c>
      <c r="M39" s="11">
        <f t="shared" si="4"/>
        <v>0.17331828608019664</v>
      </c>
      <c r="N39" s="35">
        <v>6582853.3300000001</v>
      </c>
      <c r="O39" s="11">
        <f t="shared" si="5"/>
        <v>0.15498961104422232</v>
      </c>
      <c r="P39" s="36">
        <f t="shared" si="6"/>
        <v>42472868.25</v>
      </c>
      <c r="Q39" s="4"/>
    </row>
    <row r="40" spans="1:17" ht="12" customHeight="1" x14ac:dyDescent="0.2">
      <c r="A40" s="7" t="s">
        <v>30</v>
      </c>
      <c r="B40" s="29">
        <v>21617530.34</v>
      </c>
      <c r="C40" s="11">
        <f t="shared" si="0"/>
        <v>0.50741197299469276</v>
      </c>
      <c r="D40" s="30"/>
      <c r="E40" s="11">
        <f t="shared" si="1"/>
        <v>0</v>
      </c>
      <c r="F40" s="8"/>
      <c r="G40" s="11">
        <f t="shared" si="2"/>
        <v>0</v>
      </c>
      <c r="H40" s="30">
        <v>4300054.04</v>
      </c>
      <c r="I40" s="11">
        <f t="shared" si="7"/>
        <v>0.10093192284702951</v>
      </c>
      <c r="J40" s="30">
        <v>6219685.4900000002</v>
      </c>
      <c r="K40" s="11">
        <f t="shared" si="3"/>
        <v>0.14598998295599769</v>
      </c>
      <c r="L40" s="30">
        <v>5458505.1100000003</v>
      </c>
      <c r="M40" s="11">
        <f t="shared" si="4"/>
        <v>0.12812337042690664</v>
      </c>
      <c r="N40" s="30">
        <v>5007733.59</v>
      </c>
      <c r="O40" s="11">
        <f t="shared" si="5"/>
        <v>0.11754275077537354</v>
      </c>
      <c r="P40" s="31">
        <f t="shared" si="6"/>
        <v>42603508.569999993</v>
      </c>
      <c r="Q40" s="4"/>
    </row>
    <row r="41" spans="1:17" ht="12" customHeight="1" x14ac:dyDescent="0.2">
      <c r="A41" s="7" t="s">
        <v>31</v>
      </c>
      <c r="B41" s="29">
        <v>13683145.550000001</v>
      </c>
      <c r="C41" s="11">
        <f t="shared" si="0"/>
        <v>0.46740427858869382</v>
      </c>
      <c r="D41" s="30"/>
      <c r="E41" s="11">
        <f t="shared" si="1"/>
        <v>0</v>
      </c>
      <c r="F41" s="8">
        <v>26976.13</v>
      </c>
      <c r="G41" s="11">
        <f t="shared" si="2"/>
        <v>9.2148099541079721E-4</v>
      </c>
      <c r="H41" s="30">
        <v>4049546.6</v>
      </c>
      <c r="I41" s="11">
        <f t="shared" si="7"/>
        <v>0.13832896831125924</v>
      </c>
      <c r="J41" s="30">
        <v>3977472.76</v>
      </c>
      <c r="K41" s="11">
        <f t="shared" si="3"/>
        <v>0.13586698900487693</v>
      </c>
      <c r="L41" s="30">
        <v>4877722.54</v>
      </c>
      <c r="M41" s="11">
        <f t="shared" si="4"/>
        <v>0.1666187337285549</v>
      </c>
      <c r="N41" s="30">
        <v>2659891.0099999998</v>
      </c>
      <c r="O41" s="11">
        <f t="shared" si="5"/>
        <v>9.0859549371204482E-2</v>
      </c>
      <c r="P41" s="31">
        <f t="shared" si="6"/>
        <v>29274754.589999996</v>
      </c>
      <c r="Q41" s="4"/>
    </row>
    <row r="42" spans="1:17" ht="12" customHeight="1" x14ac:dyDescent="0.2">
      <c r="A42" s="41" t="s">
        <v>73</v>
      </c>
      <c r="B42" s="29">
        <v>17146728.48</v>
      </c>
      <c r="C42" s="11">
        <f t="shared" si="0"/>
        <v>0.38435518873529945</v>
      </c>
      <c r="D42" s="30">
        <v>82950.66</v>
      </c>
      <c r="E42" s="11">
        <f t="shared" si="1"/>
        <v>1.8593935640379171E-3</v>
      </c>
      <c r="F42" s="30">
        <v>97255.4</v>
      </c>
      <c r="G42" s="11">
        <f t="shared" si="2"/>
        <v>2.180043713069109E-3</v>
      </c>
      <c r="H42" s="30">
        <v>5453355.6399999997</v>
      </c>
      <c r="I42" s="11">
        <f t="shared" si="7"/>
        <v>0.12224055094228153</v>
      </c>
      <c r="J42" s="30">
        <v>10129695.6</v>
      </c>
      <c r="K42" s="11">
        <f t="shared" si="3"/>
        <v>0.22706378471615785</v>
      </c>
      <c r="L42" s="30">
        <v>7430676.9000000004</v>
      </c>
      <c r="M42" s="11">
        <f t="shared" si="4"/>
        <v>0.16656350659904601</v>
      </c>
      <c r="N42" s="30">
        <v>4271011.58</v>
      </c>
      <c r="O42" s="11">
        <f t="shared" si="5"/>
        <v>9.5737531730108183E-2</v>
      </c>
      <c r="P42" s="31">
        <f t="shared" si="6"/>
        <v>44611674.259999998</v>
      </c>
      <c r="Q42" s="4"/>
    </row>
    <row r="43" spans="1:17" ht="12" customHeight="1" x14ac:dyDescent="0.2">
      <c r="A43" s="41" t="s">
        <v>74</v>
      </c>
      <c r="B43" s="29">
        <v>64629038.829999998</v>
      </c>
      <c r="C43" s="11">
        <f t="shared" si="0"/>
        <v>0.43946686759427839</v>
      </c>
      <c r="D43" s="30">
        <v>1016769.25</v>
      </c>
      <c r="E43" s="11">
        <f t="shared" si="1"/>
        <v>6.9138641925194132E-3</v>
      </c>
      <c r="F43" s="30">
        <v>1376314.46</v>
      </c>
      <c r="G43" s="11">
        <f t="shared" si="2"/>
        <v>9.3587126701960063E-3</v>
      </c>
      <c r="H43" s="30">
        <v>22947034.850000001</v>
      </c>
      <c r="I43" s="11">
        <f t="shared" si="7"/>
        <v>0.1560360746294305</v>
      </c>
      <c r="J43" s="30">
        <v>18096200.91</v>
      </c>
      <c r="K43" s="11">
        <f t="shared" si="3"/>
        <v>0.12305119917059472</v>
      </c>
      <c r="L43" s="30">
        <v>24862888.07</v>
      </c>
      <c r="M43" s="11">
        <f t="shared" si="4"/>
        <v>0.16906356240591569</v>
      </c>
      <c r="N43" s="30">
        <v>14134123.050000001</v>
      </c>
      <c r="O43" s="11">
        <f t="shared" si="5"/>
        <v>9.6109719337065191E-2</v>
      </c>
      <c r="P43" s="31">
        <f t="shared" si="6"/>
        <v>147062369.42000002</v>
      </c>
      <c r="Q43" s="4"/>
    </row>
    <row r="44" spans="1:17" ht="12" customHeight="1" x14ac:dyDescent="0.2">
      <c r="A44" s="41" t="s">
        <v>92</v>
      </c>
      <c r="B44" s="29">
        <v>16595817.119999999</v>
      </c>
      <c r="C44" s="11">
        <f t="shared" si="0"/>
        <v>0.51156838037751318</v>
      </c>
      <c r="D44" s="9"/>
      <c r="E44" s="11">
        <f t="shared" si="1"/>
        <v>0</v>
      </c>
      <c r="F44" s="30"/>
      <c r="G44" s="11">
        <f t="shared" si="2"/>
        <v>0</v>
      </c>
      <c r="H44" s="30">
        <v>3746409.81</v>
      </c>
      <c r="I44" s="11">
        <f t="shared" si="7"/>
        <v>0.11548360559013722</v>
      </c>
      <c r="J44" s="30">
        <v>3499816.5</v>
      </c>
      <c r="K44" s="11">
        <f t="shared" si="3"/>
        <v>0.10788233237192342</v>
      </c>
      <c r="L44" s="30">
        <v>5422809.0300000003</v>
      </c>
      <c r="M44" s="11">
        <f t="shared" si="4"/>
        <v>0.16715884566060182</v>
      </c>
      <c r="N44" s="30">
        <v>3176200.89</v>
      </c>
      <c r="O44" s="11">
        <f t="shared" si="5"/>
        <v>9.7906835999824277E-2</v>
      </c>
      <c r="P44" s="31">
        <f t="shared" si="6"/>
        <v>32441053.350000001</v>
      </c>
      <c r="Q44" s="4"/>
    </row>
    <row r="45" spans="1:17" ht="12" customHeight="1" x14ac:dyDescent="0.2">
      <c r="A45" s="41" t="s">
        <v>75</v>
      </c>
      <c r="B45" s="29">
        <v>48861401.880000003</v>
      </c>
      <c r="C45" s="11">
        <f t="shared" si="0"/>
        <v>0.47812009129710298</v>
      </c>
      <c r="D45" s="30">
        <v>51186.080000000002</v>
      </c>
      <c r="E45" s="11">
        <f t="shared" si="1"/>
        <v>5.0086760307952133E-4</v>
      </c>
      <c r="F45" s="30">
        <v>212454.57</v>
      </c>
      <c r="G45" s="11">
        <f t="shared" si="2"/>
        <v>2.0789169875714331E-3</v>
      </c>
      <c r="H45" s="30">
        <v>14363589.789999999</v>
      </c>
      <c r="I45" s="11">
        <f t="shared" si="7"/>
        <v>0.14055104023857237</v>
      </c>
      <c r="J45" s="30">
        <v>10164503.16</v>
      </c>
      <c r="K45" s="11">
        <f t="shared" si="3"/>
        <v>9.9462008699306922E-2</v>
      </c>
      <c r="L45" s="30">
        <v>18366836.52</v>
      </c>
      <c r="M45" s="11">
        <f t="shared" si="4"/>
        <v>0.17972373316975662</v>
      </c>
      <c r="N45" s="30">
        <v>10174858.9</v>
      </c>
      <c r="O45" s="11">
        <f t="shared" si="5"/>
        <v>9.9563342004610131E-2</v>
      </c>
      <c r="P45" s="31">
        <f t="shared" si="6"/>
        <v>102194830.90000001</v>
      </c>
      <c r="Q45" s="4"/>
    </row>
    <row r="46" spans="1:17" s="23" customFormat="1" hidden="1" x14ac:dyDescent="0.2">
      <c r="A46" s="23" t="s">
        <v>35</v>
      </c>
      <c r="B46" s="24">
        <f>SUM(B5:B45)-B10-B11-B30-B31-B32-B33-B34-B7-B8-B15-B16</f>
        <v>711647321.25000024</v>
      </c>
      <c r="C46" s="25">
        <f t="shared" si="0"/>
        <v>0.44686703197031652</v>
      </c>
      <c r="D46" s="24">
        <f>SUM(D5:D45)-D10-D11-D30-D31-D32-D33-D34-D7-D8-D15-D16</f>
        <v>3315424.7500000005</v>
      </c>
      <c r="E46" s="25">
        <f t="shared" si="1"/>
        <v>2.0818655161254545E-3</v>
      </c>
      <c r="F46" s="24">
        <f>SUM(F5:F45)-F10-F11-F30-F31-F32-F33-F34-F7-F8-F15-F16</f>
        <v>6081405.4100000011</v>
      </c>
      <c r="G46" s="25">
        <f t="shared" si="2"/>
        <v>3.8187168062426332E-3</v>
      </c>
      <c r="H46" s="24">
        <f>SUM(H5:H45)-H10-H11-H30-H31-H32-H33-H34-H7-H8-H15-H16</f>
        <v>236203591.19999993</v>
      </c>
      <c r="I46" s="25">
        <f t="shared" si="7"/>
        <v>0.14832009422149414</v>
      </c>
      <c r="J46" s="24">
        <f>SUM(J5:J45)-J10-J11-J30-J31-J32-J33-J34-J7-J8-J15-J16</f>
        <v>206550980.56</v>
      </c>
      <c r="K46" s="25">
        <f t="shared" si="3"/>
        <v>0.12970023335615236</v>
      </c>
      <c r="L46" s="24">
        <f>SUM(L5:L45)-L10-L11-L30-L31-L32-L33-L34-L7-L8-L15-L16</f>
        <v>261599948.73000002</v>
      </c>
      <c r="M46" s="25">
        <f t="shared" si="4"/>
        <v>0.16426731213886661</v>
      </c>
      <c r="N46" s="24">
        <f>SUM(N5:N45)-N10-N11-N30-N31-N32-N33-N34-N7-N8-N15-N16</f>
        <v>167127225.82000002</v>
      </c>
      <c r="O46" s="25">
        <f t="shared" si="5"/>
        <v>0.10494474599080243</v>
      </c>
      <c r="P46" s="24">
        <f>SUM(P5:P45)-P10-P11-P30-P31-P32-P33-P34-P7-P8-P15-P16</f>
        <v>1592525897.72</v>
      </c>
    </row>
    <row r="47" spans="1:17" ht="24" customHeight="1" x14ac:dyDescent="0.2">
      <c r="A47" s="10" t="s">
        <v>111</v>
      </c>
      <c r="Q47" s="4"/>
    </row>
    <row r="48" spans="1:17" x14ac:dyDescent="0.2">
      <c r="Q48" s="45"/>
    </row>
  </sheetData>
  <mergeCells count="1">
    <mergeCell ref="A3:P3"/>
  </mergeCells>
  <phoneticPr fontId="9" type="noConversion"/>
  <pageMargins left="0.18" right="0.09" top="0.54" bottom="0.14000000000000001" header="0.09" footer="0.14000000000000001"/>
  <pageSetup scale="6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workbookViewId="0">
      <selection activeCell="B23" sqref="B23"/>
    </sheetView>
  </sheetViews>
  <sheetFormatPr defaultRowHeight="15" x14ac:dyDescent="0.25"/>
  <cols>
    <col min="1" max="1" width="31.85546875" style="51" bestFit="1" customWidth="1"/>
    <col min="2" max="2" width="14" style="54" bestFit="1" customWidth="1"/>
    <col min="3" max="16384" width="9.140625" style="51"/>
  </cols>
  <sheetData>
    <row r="1" spans="1:2" s="49" customFormat="1" ht="30" x14ac:dyDescent="0.2">
      <c r="A1" s="47" t="s">
        <v>1</v>
      </c>
      <c r="B1" s="48" t="s">
        <v>112</v>
      </c>
    </row>
    <row r="2" spans="1:2" x14ac:dyDescent="0.25">
      <c r="A2" s="50" t="s">
        <v>79</v>
      </c>
      <c r="B2" s="46">
        <v>150076.12</v>
      </c>
    </row>
    <row r="3" spans="1:2" x14ac:dyDescent="0.25">
      <c r="A3" s="50" t="s">
        <v>85</v>
      </c>
      <c r="B3" s="46">
        <v>530064.23</v>
      </c>
    </row>
    <row r="4" spans="1:2" x14ac:dyDescent="0.25">
      <c r="A4" s="50" t="s">
        <v>10</v>
      </c>
      <c r="B4" s="46"/>
    </row>
    <row r="5" spans="1:2" x14ac:dyDescent="0.25">
      <c r="A5" s="50" t="s">
        <v>86</v>
      </c>
      <c r="B5" s="46">
        <v>1446645.81</v>
      </c>
    </row>
    <row r="6" spans="1:2" x14ac:dyDescent="0.25">
      <c r="A6" s="50" t="s">
        <v>12</v>
      </c>
      <c r="B6" s="46">
        <v>257212</v>
      </c>
    </row>
    <row r="7" spans="1:2" x14ac:dyDescent="0.25">
      <c r="A7" s="50" t="s">
        <v>13</v>
      </c>
      <c r="B7" s="46">
        <v>961559.26</v>
      </c>
    </row>
    <row r="8" spans="1:2" x14ac:dyDescent="0.25">
      <c r="A8" s="50" t="s">
        <v>14</v>
      </c>
      <c r="B8" s="46">
        <v>331141.26</v>
      </c>
    </row>
    <row r="9" spans="1:2" x14ac:dyDescent="0.25">
      <c r="A9" s="50" t="s">
        <v>15</v>
      </c>
      <c r="B9" s="46">
        <v>152483.41</v>
      </c>
    </row>
    <row r="10" spans="1:2" x14ac:dyDescent="0.25">
      <c r="A10" s="50" t="s">
        <v>16</v>
      </c>
      <c r="B10" s="46">
        <v>524423.22</v>
      </c>
    </row>
    <row r="11" spans="1:2" x14ac:dyDescent="0.25">
      <c r="A11" s="50" t="s">
        <v>80</v>
      </c>
      <c r="B11" s="46">
        <v>98804.62</v>
      </c>
    </row>
    <row r="12" spans="1:2" x14ac:dyDescent="0.25">
      <c r="A12" s="50" t="s">
        <v>17</v>
      </c>
      <c r="B12" s="46">
        <v>627143.1</v>
      </c>
    </row>
    <row r="13" spans="1:2" x14ac:dyDescent="0.25">
      <c r="A13" s="50" t="s">
        <v>77</v>
      </c>
      <c r="B13" s="46">
        <v>175194.47</v>
      </c>
    </row>
    <row r="14" spans="1:2" x14ac:dyDescent="0.25">
      <c r="A14" s="50" t="s">
        <v>18</v>
      </c>
      <c r="B14" s="46">
        <v>403620.99</v>
      </c>
    </row>
    <row r="15" spans="1:2" x14ac:dyDescent="0.25">
      <c r="A15" s="50" t="s">
        <v>87</v>
      </c>
      <c r="B15" s="46">
        <v>72665.070000000007</v>
      </c>
    </row>
    <row r="16" spans="1:2" x14ac:dyDescent="0.25">
      <c r="A16" s="50" t="s">
        <v>19</v>
      </c>
      <c r="B16" s="46">
        <v>2606176.59</v>
      </c>
    </row>
    <row r="17" spans="1:2" x14ac:dyDescent="0.25">
      <c r="A17" s="50" t="s">
        <v>93</v>
      </c>
      <c r="B17" s="46">
        <v>1090029.56</v>
      </c>
    </row>
    <row r="18" spans="1:2" x14ac:dyDescent="0.25">
      <c r="A18" s="50" t="s">
        <v>95</v>
      </c>
      <c r="B18" s="52"/>
    </row>
    <row r="19" spans="1:2" x14ac:dyDescent="0.25">
      <c r="A19" s="50" t="s">
        <v>20</v>
      </c>
      <c r="B19" s="46">
        <v>250961.48</v>
      </c>
    </row>
    <row r="20" spans="1:2" x14ac:dyDescent="0.25">
      <c r="A20" s="50" t="s">
        <v>21</v>
      </c>
      <c r="B20" s="46">
        <v>2106426.4700000002</v>
      </c>
    </row>
    <row r="21" spans="1:2" x14ac:dyDescent="0.25">
      <c r="A21" s="50" t="s">
        <v>22</v>
      </c>
      <c r="B21" s="46">
        <v>6709777.4900000002</v>
      </c>
    </row>
    <row r="22" spans="1:2" x14ac:dyDescent="0.25">
      <c r="A22" s="50" t="s">
        <v>23</v>
      </c>
      <c r="B22" s="46">
        <v>220194.37</v>
      </c>
    </row>
    <row r="23" spans="1:2" x14ac:dyDescent="0.25">
      <c r="A23" s="50" t="s">
        <v>24</v>
      </c>
      <c r="B23" s="46">
        <v>1474583.03</v>
      </c>
    </row>
    <row r="24" spans="1:2" x14ac:dyDescent="0.25">
      <c r="A24" s="50" t="s">
        <v>25</v>
      </c>
      <c r="B24" s="46">
        <v>556601.18000000005</v>
      </c>
    </row>
    <row r="25" spans="1:2" x14ac:dyDescent="0.25">
      <c r="A25" s="50" t="s">
        <v>27</v>
      </c>
      <c r="B25" s="46">
        <v>362366.15</v>
      </c>
    </row>
    <row r="26" spans="1:2" x14ac:dyDescent="0.25">
      <c r="A26" s="50" t="s">
        <v>81</v>
      </c>
      <c r="B26" s="46">
        <v>63493.83</v>
      </c>
    </row>
    <row r="27" spans="1:2" x14ac:dyDescent="0.25">
      <c r="A27" s="50" t="s">
        <v>94</v>
      </c>
      <c r="B27" s="46">
        <v>93941.35</v>
      </c>
    </row>
    <row r="28" spans="1:2" x14ac:dyDescent="0.25">
      <c r="A28" s="50" t="s">
        <v>82</v>
      </c>
      <c r="B28" s="46">
        <v>67460.800000000003</v>
      </c>
    </row>
    <row r="29" spans="1:2" x14ac:dyDescent="0.25">
      <c r="A29" s="50" t="s">
        <v>28</v>
      </c>
      <c r="B29" s="46">
        <v>281646.53999999998</v>
      </c>
    </row>
    <row r="30" spans="1:2" x14ac:dyDescent="0.25">
      <c r="A30" s="50" t="s">
        <v>96</v>
      </c>
      <c r="B30" s="46">
        <v>235804.31</v>
      </c>
    </row>
    <row r="31" spans="1:2" x14ac:dyDescent="0.25">
      <c r="A31" s="50" t="s">
        <v>29</v>
      </c>
      <c r="B31" s="46">
        <v>655443.02</v>
      </c>
    </row>
    <row r="32" spans="1:2" x14ac:dyDescent="0.25">
      <c r="A32" s="50" t="s">
        <v>30</v>
      </c>
      <c r="B32" s="46">
        <v>495493.17</v>
      </c>
    </row>
    <row r="33" spans="1:2" x14ac:dyDescent="0.25">
      <c r="A33" s="50" t="s">
        <v>31</v>
      </c>
      <c r="B33" s="46">
        <v>436322.41</v>
      </c>
    </row>
    <row r="34" spans="1:2" x14ac:dyDescent="0.25">
      <c r="A34" s="50" t="s">
        <v>32</v>
      </c>
      <c r="B34" s="46">
        <v>1082935.1100000001</v>
      </c>
    </row>
    <row r="35" spans="1:2" x14ac:dyDescent="0.25">
      <c r="A35" s="50" t="s">
        <v>33</v>
      </c>
      <c r="B35" s="46">
        <v>2619193.83</v>
      </c>
    </row>
    <row r="36" spans="1:2" x14ac:dyDescent="0.25">
      <c r="A36" s="50" t="s">
        <v>83</v>
      </c>
      <c r="B36" s="46">
        <v>225235.20000000001</v>
      </c>
    </row>
    <row r="37" spans="1:2" x14ac:dyDescent="0.25">
      <c r="A37" s="50" t="s">
        <v>78</v>
      </c>
      <c r="B37" s="46">
        <v>66196.759999999995</v>
      </c>
    </row>
    <row r="38" spans="1:2" x14ac:dyDescent="0.25">
      <c r="A38" s="50" t="s">
        <v>34</v>
      </c>
      <c r="B38" s="46">
        <v>2359310.46</v>
      </c>
    </row>
    <row r="39" spans="1:2" x14ac:dyDescent="0.25">
      <c r="A39" s="53" t="s">
        <v>84</v>
      </c>
      <c r="B39" s="52">
        <f>SUM(B2:B38)</f>
        <v>29790626.670000002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Summary</vt:lpstr>
      <vt:lpstr>Detail</vt:lpstr>
      <vt:lpstr>Library Detail</vt:lpstr>
      <vt:lpstr>Detail!Print_Area</vt:lpstr>
    </vt:vector>
  </TitlesOfParts>
  <Company>Minnesota State Colleges and Universities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2015-04-17T14:01:49Z</cp:lastPrinted>
  <dcterms:created xsi:type="dcterms:W3CDTF">2008-03-05T13:52:28Z</dcterms:created>
  <dcterms:modified xsi:type="dcterms:W3CDTF">2023-03-30T18:43:45Z</dcterms:modified>
</cp:coreProperties>
</file>