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8\"/>
    </mc:Choice>
  </mc:AlternateContent>
  <bookViews>
    <workbookView xWindow="0" yWindow="0" windowWidth="21600" windowHeight="9720" activeTab="1"/>
  </bookViews>
  <sheets>
    <sheet name="Summary" sheetId="2" r:id="rId1"/>
    <sheet name="Detail" sheetId="1" r:id="rId2"/>
    <sheet name="Library Detail" sheetId="3" r:id="rId3"/>
  </sheets>
  <definedNames>
    <definedName name="_xlnm.Print_Area" localSheetId="1">Detail!$A$1:$P$49</definedName>
  </definedNames>
  <calcPr calcId="162913"/>
</workbook>
</file>

<file path=xl/calcChain.xml><?xml version="1.0" encoding="utf-8"?>
<calcChain xmlns="http://schemas.openxmlformats.org/spreadsheetml/2006/main">
  <c r="I6" i="1" l="1"/>
  <c r="B39" i="3" l="1"/>
  <c r="N14" i="1" l="1"/>
  <c r="L14" i="1"/>
  <c r="J14" i="1"/>
  <c r="H14" i="1"/>
  <c r="F14" i="1"/>
  <c r="D14" i="1"/>
  <c r="B14" i="1"/>
  <c r="N6" i="1" l="1"/>
  <c r="L6" i="1"/>
  <c r="J6" i="1"/>
  <c r="H6" i="1"/>
  <c r="F6" i="1"/>
  <c r="D6" i="1"/>
  <c r="B6" i="1"/>
  <c r="P23" i="1" l="1"/>
  <c r="O23" i="1" s="1"/>
  <c r="I23" i="1" l="1"/>
  <c r="G23" i="1"/>
  <c r="E23" i="1"/>
  <c r="C23" i="1"/>
  <c r="M23" i="1"/>
  <c r="K23" i="1"/>
  <c r="N30" i="1" l="1"/>
  <c r="L30" i="1"/>
  <c r="J30" i="1"/>
  <c r="H30" i="1"/>
  <c r="F30" i="1"/>
  <c r="D30" i="1"/>
  <c r="B30" i="1"/>
  <c r="N9" i="1"/>
  <c r="N48" i="1" s="1"/>
  <c r="L9" i="1"/>
  <c r="L48" i="1" s="1"/>
  <c r="J9" i="1"/>
  <c r="H9" i="1"/>
  <c r="F9" i="1"/>
  <c r="D9" i="1"/>
  <c r="B9" i="1"/>
  <c r="F48" i="1" l="1"/>
  <c r="J48" i="1"/>
  <c r="B48" i="1"/>
  <c r="D48" i="1"/>
  <c r="H48" i="1"/>
  <c r="P47" i="1"/>
  <c r="M47" i="1" s="1"/>
  <c r="P46" i="1"/>
  <c r="O46" i="1" s="1"/>
  <c r="P45" i="1"/>
  <c r="M45" i="1" s="1"/>
  <c r="P44" i="1"/>
  <c r="O44" i="1" s="1"/>
  <c r="P43" i="1"/>
  <c r="M43" i="1" s="1"/>
  <c r="P42" i="1"/>
  <c r="O42" i="1" s="1"/>
  <c r="P41" i="1"/>
  <c r="M41" i="1" s="1"/>
  <c r="P40" i="1"/>
  <c r="O40" i="1" s="1"/>
  <c r="P39" i="1"/>
  <c r="M39" i="1" s="1"/>
  <c r="P38" i="1"/>
  <c r="O38" i="1" s="1"/>
  <c r="P37" i="1"/>
  <c r="M37" i="1" s="1"/>
  <c r="P36" i="1"/>
  <c r="O36" i="1" s="1"/>
  <c r="P35" i="1"/>
  <c r="M35" i="1" s="1"/>
  <c r="P34" i="1"/>
  <c r="O34" i="1" s="1"/>
  <c r="P33" i="1"/>
  <c r="M33" i="1" s="1"/>
  <c r="P32" i="1"/>
  <c r="O32" i="1" s="1"/>
  <c r="P31" i="1"/>
  <c r="M31" i="1" s="1"/>
  <c r="P29" i="1"/>
  <c r="P28" i="1"/>
  <c r="O28" i="1" s="1"/>
  <c r="P27" i="1"/>
  <c r="M27" i="1" s="1"/>
  <c r="P26" i="1"/>
  <c r="O26" i="1" s="1"/>
  <c r="P25" i="1"/>
  <c r="M25" i="1" s="1"/>
  <c r="P24" i="1"/>
  <c r="O24" i="1" s="1"/>
  <c r="P22" i="1"/>
  <c r="O22" i="1" s="1"/>
  <c r="P21" i="1"/>
  <c r="M21" i="1" s="1"/>
  <c r="P20" i="1"/>
  <c r="O20" i="1" s="1"/>
  <c r="P16" i="1"/>
  <c r="O16" i="1" s="1"/>
  <c r="P18" i="1"/>
  <c r="M18" i="1" s="1"/>
  <c r="P17" i="1"/>
  <c r="O17" i="1" s="1"/>
  <c r="P15" i="1"/>
  <c r="P13" i="1"/>
  <c r="O13" i="1" s="1"/>
  <c r="P12" i="1"/>
  <c r="M12" i="1" s="1"/>
  <c r="P11" i="1"/>
  <c r="O11" i="1" s="1"/>
  <c r="P10" i="1"/>
  <c r="M10" i="1" s="1"/>
  <c r="P8" i="1"/>
  <c r="M8" i="1" s="1"/>
  <c r="P7" i="1"/>
  <c r="P5" i="1"/>
  <c r="P19" i="1"/>
  <c r="I19" i="1" s="1"/>
  <c r="C17" i="2" s="1"/>
  <c r="M29" i="1" l="1"/>
  <c r="G29" i="1"/>
  <c r="M15" i="1"/>
  <c r="P14" i="1"/>
  <c r="M5" i="1"/>
  <c r="O7" i="1"/>
  <c r="P6" i="1"/>
  <c r="M7" i="1"/>
  <c r="G25" i="1"/>
  <c r="G42" i="1"/>
  <c r="E11" i="1"/>
  <c r="K34" i="1"/>
  <c r="O47" i="1"/>
  <c r="I31" i="1"/>
  <c r="C28" i="2" s="1"/>
  <c r="E25" i="1"/>
  <c r="G39" i="1"/>
  <c r="O29" i="1"/>
  <c r="I29" i="1"/>
  <c r="C26" i="2" s="1"/>
  <c r="E47" i="1"/>
  <c r="O31" i="1"/>
  <c r="K47" i="1"/>
  <c r="G43" i="1"/>
  <c r="I7" i="1"/>
  <c r="C6" i="2" s="1"/>
  <c r="M40" i="1"/>
  <c r="G40" i="1"/>
  <c r="C43" i="1"/>
  <c r="B39" i="2" s="1"/>
  <c r="G47" i="1"/>
  <c r="E31" i="1"/>
  <c r="E40" i="1"/>
  <c r="K20" i="1"/>
  <c r="I46" i="1"/>
  <c r="C42" i="2" s="1"/>
  <c r="M17" i="1"/>
  <c r="K45" i="1"/>
  <c r="G17" i="1"/>
  <c r="C29" i="1"/>
  <c r="B26" i="2" s="1"/>
  <c r="E17" i="1"/>
  <c r="K7" i="1"/>
  <c r="I17" i="1"/>
  <c r="C14" i="2" s="1"/>
  <c r="M11" i="1"/>
  <c r="K29" i="1"/>
  <c r="G7" i="1"/>
  <c r="E20" i="1"/>
  <c r="E42" i="1"/>
  <c r="K28" i="1"/>
  <c r="G45" i="1"/>
  <c r="C11" i="1"/>
  <c r="B10" i="2" s="1"/>
  <c r="O45" i="1"/>
  <c r="E41" i="1"/>
  <c r="G27" i="1"/>
  <c r="I40" i="1"/>
  <c r="C36" i="2" s="1"/>
  <c r="G32" i="1"/>
  <c r="K16" i="1"/>
  <c r="I32" i="1"/>
  <c r="C29" i="2" s="1"/>
  <c r="C32" i="1"/>
  <c r="B29" i="2" s="1"/>
  <c r="M28" i="1"/>
  <c r="K15" i="1"/>
  <c r="G28" i="1"/>
  <c r="I45" i="1"/>
  <c r="C41" i="2" s="1"/>
  <c r="E32" i="1"/>
  <c r="E13" i="1"/>
  <c r="E27" i="1"/>
  <c r="K40" i="1"/>
  <c r="M32" i="1"/>
  <c r="K32" i="1"/>
  <c r="G5" i="1"/>
  <c r="I20" i="1"/>
  <c r="C18" i="2" s="1"/>
  <c r="M24" i="1"/>
  <c r="G16" i="1"/>
  <c r="E15" i="1"/>
  <c r="C33" i="1"/>
  <c r="B30" i="2" s="1"/>
  <c r="K42" i="1"/>
  <c r="G31" i="1"/>
  <c r="O27" i="1"/>
  <c r="M16" i="1"/>
  <c r="K5" i="1"/>
  <c r="I27" i="1"/>
  <c r="E33" i="1"/>
  <c r="E16" i="1"/>
  <c r="O18" i="1"/>
  <c r="I42" i="1"/>
  <c r="C38" i="2" s="1"/>
  <c r="I16" i="1"/>
  <c r="C16" i="2" s="1"/>
  <c r="I5" i="1"/>
  <c r="C5" i="2" s="1"/>
  <c r="M42" i="1"/>
  <c r="G38" i="1"/>
  <c r="E38" i="1"/>
  <c r="C42" i="1"/>
  <c r="B38" i="2" s="1"/>
  <c r="E46" i="1"/>
  <c r="K46" i="1"/>
  <c r="M46" i="1"/>
  <c r="G44" i="1"/>
  <c r="C44" i="1"/>
  <c r="B40" i="2" s="1"/>
  <c r="K44" i="1"/>
  <c r="I44" i="1"/>
  <c r="C40" i="2" s="1"/>
  <c r="M44" i="1"/>
  <c r="E44" i="1"/>
  <c r="K43" i="1"/>
  <c r="I43" i="1"/>
  <c r="C39" i="2" s="1"/>
  <c r="O43" i="1"/>
  <c r="E43" i="1"/>
  <c r="O41" i="1"/>
  <c r="I39" i="1"/>
  <c r="C35" i="2" s="1"/>
  <c r="E39" i="1"/>
  <c r="G37" i="1"/>
  <c r="O37" i="1"/>
  <c r="K37" i="1"/>
  <c r="I37" i="1"/>
  <c r="C33" i="2" s="1"/>
  <c r="E37" i="1"/>
  <c r="C37" i="1"/>
  <c r="B33" i="2" s="1"/>
  <c r="K36" i="1"/>
  <c r="I36" i="1"/>
  <c r="M36" i="1"/>
  <c r="C36" i="1"/>
  <c r="G36" i="1"/>
  <c r="E36" i="1"/>
  <c r="G35" i="1"/>
  <c r="E35" i="1"/>
  <c r="O35" i="1"/>
  <c r="K35" i="1"/>
  <c r="I35" i="1"/>
  <c r="C32" i="2" s="1"/>
  <c r="C35" i="1"/>
  <c r="B32" i="2" s="1"/>
  <c r="C34" i="1"/>
  <c r="B31" i="2" s="1"/>
  <c r="M34" i="1"/>
  <c r="I34" i="1"/>
  <c r="C31" i="2" s="1"/>
  <c r="G34" i="1"/>
  <c r="E34" i="1"/>
  <c r="P30" i="1"/>
  <c r="K30" i="1" s="1"/>
  <c r="G33" i="1"/>
  <c r="O33" i="1"/>
  <c r="K33" i="1"/>
  <c r="I33" i="1"/>
  <c r="C30" i="2" s="1"/>
  <c r="I28" i="1"/>
  <c r="C25" i="2" s="1"/>
  <c r="K26" i="1"/>
  <c r="I26" i="1"/>
  <c r="C24" i="2" s="1"/>
  <c r="G26" i="1"/>
  <c r="E26" i="1"/>
  <c r="M26" i="1"/>
  <c r="C26" i="1"/>
  <c r="B24" i="2" s="1"/>
  <c r="K24" i="1"/>
  <c r="I24" i="1"/>
  <c r="C22" i="2" s="1"/>
  <c r="C21" i="2"/>
  <c r="K22" i="1"/>
  <c r="I22" i="1"/>
  <c r="C20" i="2" s="1"/>
  <c r="M22" i="1"/>
  <c r="G22" i="1"/>
  <c r="C22" i="1"/>
  <c r="B20" i="2" s="1"/>
  <c r="E22" i="1"/>
  <c r="M20" i="1"/>
  <c r="O19" i="1"/>
  <c r="C19" i="1"/>
  <c r="B17" i="2" s="1"/>
  <c r="D17" i="2" s="1"/>
  <c r="G19" i="1"/>
  <c r="K19" i="1"/>
  <c r="E19" i="1"/>
  <c r="M19" i="1"/>
  <c r="C16" i="1"/>
  <c r="B16" i="2" s="1"/>
  <c r="I18" i="1"/>
  <c r="C15" i="2" s="1"/>
  <c r="E18" i="1"/>
  <c r="K17" i="1"/>
  <c r="C17" i="1"/>
  <c r="B14" i="2" s="1"/>
  <c r="G15" i="1"/>
  <c r="O15" i="1"/>
  <c r="E12" i="1"/>
  <c r="G12" i="1"/>
  <c r="O12" i="1"/>
  <c r="K12" i="1"/>
  <c r="K11" i="1"/>
  <c r="I11" i="1"/>
  <c r="C10" i="2" s="1"/>
  <c r="G11" i="1"/>
  <c r="G10" i="1"/>
  <c r="O10" i="1"/>
  <c r="K10" i="1"/>
  <c r="O8" i="1"/>
  <c r="K8" i="1"/>
  <c r="I8" i="1"/>
  <c r="C7" i="2" s="1"/>
  <c r="E8" i="1"/>
  <c r="C8" i="1"/>
  <c r="B7" i="2" s="1"/>
  <c r="G8" i="1"/>
  <c r="E7" i="1"/>
  <c r="O5" i="1"/>
  <c r="E5" i="1"/>
  <c r="C5" i="1"/>
  <c r="B5" i="2" s="1"/>
  <c r="K27" i="1"/>
  <c r="C27" i="1"/>
  <c r="I47" i="1"/>
  <c r="C43" i="2" s="1"/>
  <c r="C47" i="1"/>
  <c r="B43" i="2" s="1"/>
  <c r="G46" i="1"/>
  <c r="C46" i="1"/>
  <c r="B42" i="2" s="1"/>
  <c r="C45" i="1"/>
  <c r="B41" i="2" s="1"/>
  <c r="E45" i="1"/>
  <c r="G41" i="1"/>
  <c r="K41" i="1"/>
  <c r="I41" i="1"/>
  <c r="C37" i="2" s="1"/>
  <c r="C41" i="1"/>
  <c r="B37" i="2" s="1"/>
  <c r="C40" i="1"/>
  <c r="B36" i="2" s="1"/>
  <c r="O39" i="1"/>
  <c r="K39" i="1"/>
  <c r="C39" i="1"/>
  <c r="B35" i="2" s="1"/>
  <c r="K38" i="1"/>
  <c r="I38" i="1"/>
  <c r="C34" i="2" s="1"/>
  <c r="M38" i="1"/>
  <c r="C38" i="1"/>
  <c r="B34" i="2" s="1"/>
  <c r="K31" i="1"/>
  <c r="C31" i="1"/>
  <c r="B28" i="2" s="1"/>
  <c r="E29" i="1"/>
  <c r="C28" i="1"/>
  <c r="B25" i="2" s="1"/>
  <c r="E28" i="1"/>
  <c r="O25" i="1"/>
  <c r="K25" i="1"/>
  <c r="I25" i="1"/>
  <c r="C23" i="2" s="1"/>
  <c r="C25" i="1"/>
  <c r="B23" i="2" s="1"/>
  <c r="G24" i="1"/>
  <c r="E24" i="1"/>
  <c r="C24" i="1"/>
  <c r="B22" i="2" s="1"/>
  <c r="B21" i="2"/>
  <c r="K21" i="1"/>
  <c r="E21" i="1"/>
  <c r="G20" i="1"/>
  <c r="G21" i="1"/>
  <c r="O21" i="1"/>
  <c r="I21" i="1"/>
  <c r="C19" i="2" s="1"/>
  <c r="C21" i="1"/>
  <c r="B19" i="2" s="1"/>
  <c r="C20" i="1"/>
  <c r="B18" i="2" s="1"/>
  <c r="G18" i="1"/>
  <c r="K18" i="1"/>
  <c r="C18" i="1"/>
  <c r="I15" i="1"/>
  <c r="C13" i="2" s="1"/>
  <c r="C15" i="1"/>
  <c r="B13" i="2" s="1"/>
  <c r="K13" i="1"/>
  <c r="C13" i="1"/>
  <c r="B12" i="2" s="1"/>
  <c r="I13" i="1"/>
  <c r="C12" i="2" s="1"/>
  <c r="M13" i="1"/>
  <c r="G13" i="1"/>
  <c r="C12" i="1"/>
  <c r="B11" i="2" s="1"/>
  <c r="I12" i="1"/>
  <c r="C11" i="2" s="1"/>
  <c r="I10" i="1"/>
  <c r="C9" i="2" s="1"/>
  <c r="E10" i="1"/>
  <c r="C10" i="1"/>
  <c r="B9" i="2" s="1"/>
  <c r="P9" i="1"/>
  <c r="C7" i="1"/>
  <c r="B6" i="2" s="1"/>
  <c r="P48" i="1" l="1"/>
  <c r="G48" i="1" s="1"/>
  <c r="O14" i="1"/>
  <c r="M14" i="1"/>
  <c r="K14" i="1"/>
  <c r="I14" i="1"/>
  <c r="G14" i="1"/>
  <c r="E14" i="1"/>
  <c r="C14" i="1"/>
  <c r="C6" i="1"/>
  <c r="E6" i="1"/>
  <c r="G6" i="1"/>
  <c r="K6" i="1"/>
  <c r="O6" i="1"/>
  <c r="M6" i="1"/>
  <c r="D16" i="2"/>
  <c r="D26" i="2"/>
  <c r="D18" i="2"/>
  <c r="D28" i="2"/>
  <c r="D30" i="2"/>
  <c r="D6" i="2"/>
  <c r="D42" i="2"/>
  <c r="D36" i="2"/>
  <c r="D29" i="2"/>
  <c r="D41" i="2"/>
  <c r="D10" i="2"/>
  <c r="D14" i="2"/>
  <c r="D39" i="2"/>
  <c r="D38" i="2"/>
  <c r="D5" i="2"/>
  <c r="D22" i="2"/>
  <c r="D25" i="2"/>
  <c r="D35" i="2"/>
  <c r="D31" i="2"/>
  <c r="D9" i="2"/>
  <c r="D21" i="2"/>
  <c r="D7" i="2"/>
  <c r="D20" i="2"/>
  <c r="D40" i="2"/>
  <c r="D34" i="2"/>
  <c r="D33" i="2"/>
  <c r="G30" i="1"/>
  <c r="M30" i="1"/>
  <c r="O30" i="1"/>
  <c r="D32" i="2"/>
  <c r="C30" i="1"/>
  <c r="B27" i="2" s="1"/>
  <c r="I30" i="1"/>
  <c r="C27" i="2" s="1"/>
  <c r="E30" i="1"/>
  <c r="D24" i="2"/>
  <c r="B15" i="2"/>
  <c r="D15" i="2" s="1"/>
  <c r="D13" i="2"/>
  <c r="D23" i="2"/>
  <c r="D37" i="2"/>
  <c r="D43" i="2"/>
  <c r="D19" i="2"/>
  <c r="D12" i="2"/>
  <c r="D11" i="2"/>
  <c r="C9" i="1"/>
  <c r="B8" i="2" s="1"/>
  <c r="E9" i="1"/>
  <c r="M9" i="1"/>
  <c r="K9" i="1"/>
  <c r="G9" i="1"/>
  <c r="O9" i="1"/>
  <c r="I9" i="1"/>
  <c r="C8" i="2" s="1"/>
  <c r="E48" i="1" l="1"/>
  <c r="O48" i="1"/>
  <c r="C48" i="1"/>
  <c r="B44" i="2" s="1"/>
  <c r="K48" i="1"/>
  <c r="I48" i="1"/>
  <c r="M48" i="1"/>
  <c r="D27" i="2"/>
  <c r="C44" i="2"/>
  <c r="D8" i="2"/>
  <c r="D44" i="2" l="1"/>
</calcChain>
</file>

<file path=xl/sharedStrings.xml><?xml version="1.0" encoding="utf-8"?>
<sst xmlns="http://schemas.openxmlformats.org/spreadsheetml/2006/main" count="152" uniqueCount="115">
  <si>
    <t>Minnesota State Colleges and Universities</t>
  </si>
  <si>
    <t>Institution Name</t>
  </si>
  <si>
    <t>Instruction</t>
  </si>
  <si>
    <t>Research</t>
  </si>
  <si>
    <t>Public Service</t>
  </si>
  <si>
    <t>Academic Support</t>
  </si>
  <si>
    <t>Student Services</t>
  </si>
  <si>
    <t>Institution Support</t>
  </si>
  <si>
    <t>Physical Plant</t>
  </si>
  <si>
    <t>Total</t>
  </si>
  <si>
    <t>Anoka TC</t>
  </si>
  <si>
    <t>Bemidji SU &amp; Northwest TC-Bemidji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</si>
  <si>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</si>
  <si>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</si>
  <si>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</si>
  <si>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</si>
  <si>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</si>
  <si>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</si>
  <si>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</si>
  <si>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Metropolitan SU</t>
  </si>
  <si>
    <t>Minnesota State College</t>
  </si>
  <si>
    <t>Minnesota SU Moorhead</t>
  </si>
  <si>
    <t>Minnesota SU, Mankato</t>
  </si>
  <si>
    <t>Minnesota West College</t>
  </si>
  <si>
    <t>Normandale CC</t>
  </si>
  <si>
    <t>North Hennepin CC</t>
  </si>
  <si>
    <t>Northeast Higher Education District</t>
  </si>
  <si>
    <t>Northeast Service Unit</t>
  </si>
  <si>
    <t>Northland College</t>
  </si>
  <si>
    <t>Ridgewater College</t>
  </si>
  <si>
    <t>Rochester College</t>
  </si>
  <si>
    <t>Saint Paul College</t>
  </si>
  <si>
    <t>South Central College</t>
  </si>
  <si>
    <t>Southwest Minnesota SU</t>
  </si>
  <si>
    <t>St. Cloud SU</t>
  </si>
  <si>
    <t>Winona SU</t>
  </si>
  <si>
    <t>TOTAL</t>
  </si>
  <si>
    <t>Instruction as % of Total Expend</t>
  </si>
  <si>
    <t>Research as % of Total Expend</t>
  </si>
  <si>
    <t>Public Service as % of Total Expend</t>
  </si>
  <si>
    <t>Academic Support as % of Total Expend</t>
  </si>
  <si>
    <t>Student Services as % of Total Expend</t>
  </si>
  <si>
    <t>Institution Support as % of Total Expend</t>
  </si>
  <si>
    <t>Physical Plant as % of Total Expend</t>
  </si>
  <si>
    <t>MnSCU Funds 110, 120, 830; excludes transfers/cost subsidies &amp; fiscal/auxiliary activities; instruction includes both credit &amp; non credit</t>
  </si>
  <si>
    <t>and General Expenditures</t>
  </si>
  <si>
    <t xml:space="preserve"> Instruction as Percent of Total Expenditures</t>
  </si>
  <si>
    <t>Academic Support as Percent of Total Expenditures</t>
  </si>
  <si>
    <t>Instruction and Academic Support as Percent of Total Expenditures</t>
  </si>
  <si>
    <t>Anoka-Ramsey Community College</t>
  </si>
  <si>
    <t>Anoka Technical College</t>
  </si>
  <si>
    <t>Bemidji State University &amp; Northwest Technical College-Bemidji</t>
  </si>
  <si>
    <t xml:space="preserve">   Bemidji State University</t>
  </si>
  <si>
    <t xml:space="preserve">  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</si>
  <si>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</si>
  <si>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</si>
  <si>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</si>
  <si>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</si>
  <si>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</si>
  <si>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</si>
  <si>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Community &amp; Technical College</t>
  </si>
  <si>
    <t>Minnesota State University Moorhead</t>
  </si>
  <si>
    <t>Minnesota State University, Mankato</t>
  </si>
  <si>
    <t>Minnesota West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</si>
  <si>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</si>
  <si>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</si>
  <si>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</si>
  <si>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</si>
  <si>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</si>
  <si>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</si>
  <si>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</si>
  <si>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Northland Community &amp; Technical College</t>
  </si>
  <si>
    <t>Riverland Community College</t>
  </si>
  <si>
    <t>Rochester Community &amp; Technical College</t>
  </si>
  <si>
    <t>Southwest Minnesota State University</t>
  </si>
  <si>
    <t>St. Cloud State University</t>
  </si>
  <si>
    <t>Winona State University</t>
  </si>
  <si>
    <t>SYSTEM TOTAL</t>
  </si>
  <si>
    <t>Itasca CC</t>
  </si>
  <si>
    <t>Vermilion CC</t>
  </si>
  <si>
    <t>Alexandria TCC</t>
  </si>
  <si>
    <t>Hibbing College</t>
  </si>
  <si>
    <t>Northwest TC-Bemidji</t>
  </si>
  <si>
    <t>Rainy River CC</t>
  </si>
  <si>
    <t>St. Cloud TCC</t>
  </si>
  <si>
    <t>Grand Total</t>
  </si>
  <si>
    <t xml:space="preserve">Anoka Ramsey CC </t>
  </si>
  <si>
    <t xml:space="preserve">Bemidji SU  </t>
  </si>
  <si>
    <t>Mesabi Range</t>
  </si>
  <si>
    <t>Inver Hills CC - Dakota County TC</t>
  </si>
  <si>
    <t>Anoak Ramsey CC-Anoka TC</t>
  </si>
  <si>
    <t xml:space="preserve">Minnesota State College-Southeast </t>
  </si>
  <si>
    <t>Pine Technical &amp; Community College</t>
  </si>
  <si>
    <t>St. Cloud Technical &amp; Community College</t>
  </si>
  <si>
    <t>Minneapolis CTC</t>
  </si>
  <si>
    <t>Pine TCC</t>
  </si>
  <si>
    <t>Minnesota SC-Southeast</t>
  </si>
  <si>
    <t>Riverland CC</t>
  </si>
  <si>
    <t>Alexandria Technical Community College</t>
  </si>
  <si>
    <t>Alexandria Technical College</t>
  </si>
  <si>
    <t xml:space="preserve">  Bemidji State University</t>
  </si>
  <si>
    <t xml:space="preserve">  Northwest Technical College-Bemidji</t>
  </si>
  <si>
    <t xml:space="preserve">  Dakota County Technical College</t>
  </si>
  <si>
    <t xml:space="preserve">  Inver Hills Community College</t>
  </si>
  <si>
    <t>Minnesota State College-Southeast</t>
  </si>
  <si>
    <t>Minnesota State System Office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</si>
  <si>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</si>
  <si>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</si>
  <si>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</si>
  <si>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</si>
  <si>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</si>
  <si>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FY2018 General Fund Instruction and Academic Support Expenditures as a Percentage of Education</t>
  </si>
  <si>
    <t>FY2018 General Fund Instruction and Academic Support Expenditures as a Percentage of Education and General Expenditures</t>
  </si>
  <si>
    <t>FY2018 Library Expenses</t>
  </si>
  <si>
    <t>FP&amp;A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</si>
</sst>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8" fontId="3" fillId="0" borderId="0" xfId="0" applyNumberFormat="1" applyFont="1" applyFill="1"/>
    <xf numFmtId="38" fontId="4" fillId="0" borderId="0" xfId="0" applyNumberFormat="1" applyFont="1" applyFill="1"/>
    <xf numFmtId="38" fontId="3" fillId="0" borderId="0" xfId="0" applyNumberFormat="1" applyFont="1"/>
    <xf numFmtId="0" fontId="3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Fill="1" applyBorder="1"/>
    <xf numFmtId="38" fontId="5" fillId="0" borderId="3" xfId="2" applyNumberFormat="1" applyFont="1" applyFill="1" applyBorder="1" applyAlignment="1">
      <alignment horizontal="right" wrapText="1"/>
    </xf>
    <xf numFmtId="49" fontId="8" fillId="0" borderId="0" xfId="0" applyNumberFormat="1" applyFont="1"/>
    <xf numFmtId="9" fontId="5" fillId="0" borderId="3" xfId="1" applyNumberFormat="1" applyFont="1" applyFill="1" applyBorder="1" applyAlignment="1">
      <alignment horizontal="right" wrapText="1"/>
    </xf>
    <xf numFmtId="0" fontId="11" fillId="0" borderId="0" xfId="0" applyFont="1"/>
    <xf numFmtId="164" fontId="0" fillId="0" borderId="0" xfId="0" applyNumberFormat="1"/>
    <xf numFmtId="164" fontId="12" fillId="0" borderId="0" xfId="0" applyNumberFormat="1" applyFont="1"/>
    <xf numFmtId="0" fontId="13" fillId="2" borderId="1" xfId="2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164" fontId="0" fillId="0" borderId="1" xfId="3" applyNumberFormat="1" applyFont="1" applyBorder="1"/>
    <xf numFmtId="0" fontId="5" fillId="3" borderId="1" xfId="2" applyFont="1" applyFill="1" applyBorder="1" applyAlignment="1">
      <alignment horizontal="left" wrapText="1"/>
    </xf>
    <xf numFmtId="164" fontId="0" fillId="2" borderId="1" xfId="3" applyNumberFormat="1" applyFont="1" applyFill="1" applyBorder="1"/>
    <xf numFmtId="164" fontId="14" fillId="0" borderId="0" xfId="0" applyNumberFormat="1" applyFont="1"/>
    <xf numFmtId="0" fontId="14" fillId="0" borderId="0" xfId="0" applyFont="1"/>
    <xf numFmtId="0" fontId="3" fillId="0" borderId="0" xfId="0" applyFont="1" applyBorder="1"/>
    <xf numFmtId="38" fontId="3" fillId="0" borderId="0" xfId="0" applyNumberFormat="1" applyFont="1" applyFill="1" applyBorder="1"/>
    <xf numFmtId="9" fontId="5" fillId="0" borderId="0" xfId="1" applyNumberFormat="1" applyFont="1" applyFill="1" applyBorder="1" applyAlignment="1">
      <alignment horizontal="right" wrapText="1"/>
    </xf>
    <xf numFmtId="38" fontId="5" fillId="0" borderId="4" xfId="2" applyNumberFormat="1" applyFont="1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center" wrapText="1"/>
    </xf>
    <xf numFmtId="38" fontId="3" fillId="2" borderId="4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8" fontId="3" fillId="0" borderId="3" xfId="0" applyNumberFormat="1" applyFont="1" applyBorder="1"/>
    <xf numFmtId="38" fontId="3" fillId="2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38" fontId="3" fillId="0" borderId="3" xfId="0" applyNumberFormat="1" applyFont="1" applyFill="1" applyBorder="1"/>
    <xf numFmtId="38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3" fillId="0" borderId="3" xfId="0" applyNumberFormat="1" applyFont="1" applyFill="1" applyBorder="1"/>
    <xf numFmtId="0" fontId="5" fillId="0" borderId="5" xfId="2" applyFont="1" applyFill="1" applyBorder="1" applyAlignment="1">
      <alignment horizontal="left" wrapText="1"/>
    </xf>
    <xf numFmtId="165" fontId="3" fillId="0" borderId="3" xfId="0" applyNumberFormat="1" applyFont="1" applyFill="1" applyBorder="1"/>
    <xf numFmtId="0" fontId="5" fillId="3" borderId="1" xfId="2" applyFont="1" applyFill="1" applyBorder="1" applyAlignment="1">
      <alignment horizontal="left"/>
    </xf>
    <xf numFmtId="3" fontId="5" fillId="0" borderId="3" xfId="1" applyNumberFormat="1" applyFont="1" applyFill="1" applyBorder="1"/>
    <xf numFmtId="0" fontId="0" fillId="0" borderId="7" xfId="0" applyBorder="1"/>
    <xf numFmtId="3" fontId="0" fillId="0" borderId="8" xfId="0" applyNumberFormat="1" applyBorder="1"/>
    <xf numFmtId="0" fontId="5" fillId="2" borderId="6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165" fontId="0" fillId="0" borderId="6" xfId="4" applyNumberFormat="1" applyFont="1" applyBorder="1"/>
    <xf numFmtId="0" fontId="1" fillId="0" borderId="6" xfId="0" applyFont="1" applyBorder="1"/>
    <xf numFmtId="3" fontId="0" fillId="0" borderId="6" xfId="0" applyNumberFormat="1" applyBorder="1"/>
    <xf numFmtId="0" fontId="10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5">
    <cellStyle name="Comma" xfId="4" builtinId="3"/>
    <cellStyle name="Normal" xfId="0" builtinId="0"/>
    <cellStyle name="Normal_Master Expend Table" xfId="1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3" workbookViewId="0">
      <selection activeCell="A45" sqref="A45"/>
    </sheetView>
  </sheetViews>
  <sheetFormatPr defaultRowHeight="12.75" x14ac:dyDescent="0.2"/>
  <cols>
    <col min="1" max="1" width="48.85546875" style="5" customWidth="1"/>
    <col min="2" max="2" width="13.140625" style="14" customWidth="1"/>
    <col min="3" max="3" width="14.28515625" style="14" customWidth="1"/>
    <col min="4" max="4" width="16.42578125" style="14" customWidth="1"/>
  </cols>
  <sheetData>
    <row r="1" spans="1:4" ht="23.25" x14ac:dyDescent="0.35">
      <c r="A1" s="13" t="s">
        <v>0</v>
      </c>
      <c r="C1" s="15"/>
    </row>
    <row r="2" spans="1:4" x14ac:dyDescent="0.2">
      <c r="A2" s="35" t="s">
        <v>111</v>
      </c>
    </row>
    <row r="3" spans="1:4" ht="27" customHeight="1" x14ac:dyDescent="0.2">
      <c r="A3" s="54" t="s">
        <v>45</v>
      </c>
    </row>
    <row r="4" spans="1:4" ht="66" customHeight="1" x14ac:dyDescent="0.2">
      <c r="A4" s="16" t="s">
        <v>1</v>
      </c>
      <c r="B4" s="17" t="s">
        <v>46</v>
      </c>
      <c r="C4" s="17" t="s">
        <v>47</v>
      </c>
      <c r="D4" s="17" t="s">
        <v>48</v>
      </c>
    </row>
    <row r="5" spans="1:4" ht="12" customHeight="1" x14ac:dyDescent="0.2">
      <c r="A5" s="18" t="s">
        <v>98</v>
      </c>
      <c r="B5" s="19">
        <f>Detail!C5</f>
        <v>0.52123586036199376</v>
      </c>
      <c r="C5" s="19">
        <f>Detail!I5</f>
        <v>0.11318958162095634</v>
      </c>
      <c r="D5" s="19">
        <f>+B5+C5</f>
        <v>0.63442544198295014</v>
      </c>
    </row>
    <row r="6" spans="1:4" ht="12" customHeight="1" x14ac:dyDescent="0.2">
      <c r="A6" s="18" t="s">
        <v>49</v>
      </c>
      <c r="B6" s="19">
        <f>Detail!C7</f>
        <v>0.48063461704620319</v>
      </c>
      <c r="C6" s="19">
        <f>Detail!I7</f>
        <v>0.15739219647725644</v>
      </c>
      <c r="D6" s="19">
        <f>+B6+C6</f>
        <v>0.63802681352345969</v>
      </c>
    </row>
    <row r="7" spans="1:4" ht="12" customHeight="1" x14ac:dyDescent="0.2">
      <c r="A7" s="18" t="s">
        <v>50</v>
      </c>
      <c r="B7" s="19">
        <f>Detail!C8</f>
        <v>0.53308760346322792</v>
      </c>
      <c r="C7" s="19">
        <f>Detail!I8</f>
        <v>9.5762007660123744E-2</v>
      </c>
      <c r="D7" s="19">
        <f t="shared" ref="D7:D43" si="0">+B7+C7</f>
        <v>0.62884961112335169</v>
      </c>
    </row>
    <row r="8" spans="1:4" ht="12" customHeight="1" x14ac:dyDescent="0.2">
      <c r="A8" s="20" t="s">
        <v>51</v>
      </c>
      <c r="B8" s="19">
        <f>Detail!C9</f>
        <v>0.4257473390225695</v>
      </c>
      <c r="C8" s="19">
        <f>Detail!I9</f>
        <v>0.12905484711563503</v>
      </c>
      <c r="D8" s="21">
        <f t="shared" si="0"/>
        <v>0.55480218613820453</v>
      </c>
    </row>
    <row r="9" spans="1:4" ht="12" customHeight="1" x14ac:dyDescent="0.2">
      <c r="A9" s="20" t="s">
        <v>52</v>
      </c>
      <c r="B9" s="19">
        <f>Detail!C10</f>
        <v>0.42125922106598251</v>
      </c>
      <c r="C9" s="19">
        <f>Detail!I10</f>
        <v>0.1419174294161818</v>
      </c>
      <c r="D9" s="21">
        <f t="shared" si="0"/>
        <v>0.56317665048216425</v>
      </c>
    </row>
    <row r="10" spans="1:4" ht="12" customHeight="1" x14ac:dyDescent="0.2">
      <c r="A10" s="20" t="s">
        <v>53</v>
      </c>
      <c r="B10" s="19">
        <f>Detail!C11</f>
        <v>0.45762861416372808</v>
      </c>
      <c r="C10" s="19">
        <f>Detail!I11</f>
        <v>3.7685696546033876E-2</v>
      </c>
      <c r="D10" s="21">
        <f t="shared" si="0"/>
        <v>0.49531431070976195</v>
      </c>
    </row>
    <row r="11" spans="1:4" ht="12" customHeight="1" x14ac:dyDescent="0.2">
      <c r="A11" s="20" t="s">
        <v>12</v>
      </c>
      <c r="B11" s="19">
        <f>Detail!C12</f>
        <v>0.49363562905372382</v>
      </c>
      <c r="C11" s="19">
        <f>Detail!I12</f>
        <v>0.12530857701895337</v>
      </c>
      <c r="D11" s="21">
        <f t="shared" si="0"/>
        <v>0.61894420607267719</v>
      </c>
    </row>
    <row r="12" spans="1:4" ht="12" customHeight="1" x14ac:dyDescent="0.2">
      <c r="A12" s="20" t="s">
        <v>13</v>
      </c>
      <c r="B12" s="19">
        <f>Detail!C13</f>
        <v>0.50172113323069734</v>
      </c>
      <c r="C12" s="19">
        <f>Detail!I13</f>
        <v>0.12035224582361091</v>
      </c>
      <c r="D12" s="21">
        <f t="shared" si="0"/>
        <v>0.62207337905430826</v>
      </c>
    </row>
    <row r="13" spans="1:4" ht="12" customHeight="1" x14ac:dyDescent="0.2">
      <c r="A13" s="20" t="s">
        <v>54</v>
      </c>
      <c r="B13" s="19">
        <f>Detail!C15</f>
        <v>0.50494154909771416</v>
      </c>
      <c r="C13" s="19">
        <f>Detail!I15</f>
        <v>0.10728310731103444</v>
      </c>
      <c r="D13" s="21">
        <f t="shared" si="0"/>
        <v>0.61222465640874857</v>
      </c>
    </row>
    <row r="14" spans="1:4" ht="12" customHeight="1" x14ac:dyDescent="0.2">
      <c r="A14" s="20" t="s">
        <v>55</v>
      </c>
      <c r="B14" s="19">
        <f>Detail!C17</f>
        <v>0.45862182946457741</v>
      </c>
      <c r="C14" s="19">
        <f>Detail!I17</f>
        <v>0.15533677932269546</v>
      </c>
      <c r="D14" s="21">
        <f t="shared" si="0"/>
        <v>0.61395860878727282</v>
      </c>
    </row>
    <row r="15" spans="1:4" ht="12" customHeight="1" x14ac:dyDescent="0.2">
      <c r="A15" s="20" t="s">
        <v>56</v>
      </c>
      <c r="B15" s="19">
        <f>Detail!C18</f>
        <v>0.52387070075534936</v>
      </c>
      <c r="C15" s="19">
        <f>Detail!I18</f>
        <v>0.11320613605661625</v>
      </c>
      <c r="D15" s="21">
        <f t="shared" si="0"/>
        <v>0.63707683681196559</v>
      </c>
    </row>
    <row r="16" spans="1:4" ht="12" customHeight="1" x14ac:dyDescent="0.2">
      <c r="A16" s="20" t="s">
        <v>57</v>
      </c>
      <c r="B16" s="19">
        <f>Detail!C16</f>
        <v>0.49063137878038665</v>
      </c>
      <c r="C16" s="19">
        <f>Detail!I16</f>
        <v>0.13442316675682225</v>
      </c>
      <c r="D16" s="21">
        <f t="shared" si="0"/>
        <v>0.62505454553720896</v>
      </c>
    </row>
    <row r="17" spans="1:4" ht="12" customHeight="1" x14ac:dyDescent="0.2">
      <c r="A17" s="20" t="s">
        <v>18</v>
      </c>
      <c r="B17" s="19">
        <f>Detail!C19</f>
        <v>0.56608871695185581</v>
      </c>
      <c r="C17" s="19">
        <f>Detail!I19</f>
        <v>9.4254256027519481E-2</v>
      </c>
      <c r="D17" s="21">
        <f t="shared" si="0"/>
        <v>0.66034297297937528</v>
      </c>
    </row>
    <row r="18" spans="1:4" ht="12" customHeight="1" x14ac:dyDescent="0.2">
      <c r="A18" s="20" t="s">
        <v>58</v>
      </c>
      <c r="B18" s="19">
        <f>Detail!C20</f>
        <v>0.38523655784194005</v>
      </c>
      <c r="C18" s="19">
        <f>Detail!I20</f>
        <v>0.25337291415525431</v>
      </c>
      <c r="D18" s="21">
        <f t="shared" si="0"/>
        <v>0.63860947199719442</v>
      </c>
    </row>
    <row r="19" spans="1:4" ht="12" customHeight="1" x14ac:dyDescent="0.2">
      <c r="A19" s="20" t="s">
        <v>59</v>
      </c>
      <c r="B19" s="19">
        <f>Detail!C21</f>
        <v>0.46136243517153924</v>
      </c>
      <c r="C19" s="19">
        <f>Detail!I21</f>
        <v>0.1438735419955163</v>
      </c>
      <c r="D19" s="21">
        <f t="shared" si="0"/>
        <v>0.60523597716705557</v>
      </c>
    </row>
    <row r="20" spans="1:4" ht="12" customHeight="1" x14ac:dyDescent="0.2">
      <c r="A20" s="20" t="s">
        <v>91</v>
      </c>
      <c r="B20" s="19">
        <f>Detail!C22</f>
        <v>0.509212085399537</v>
      </c>
      <c r="C20" s="19">
        <f>Detail!I22</f>
        <v>0.14082386380323733</v>
      </c>
      <c r="D20" s="21">
        <f t="shared" si="0"/>
        <v>0.6500359492027743</v>
      </c>
    </row>
    <row r="21" spans="1:4" ht="12" customHeight="1" x14ac:dyDescent="0.2">
      <c r="A21" s="20" t="s">
        <v>60</v>
      </c>
      <c r="B21" s="19">
        <f>Detail!C23</f>
        <v>0.50673607435689683</v>
      </c>
      <c r="C21" s="19">
        <f>Detail!I23</f>
        <v>0.10756880940620188</v>
      </c>
      <c r="D21" s="21">
        <f t="shared" si="0"/>
        <v>0.61430488376309866</v>
      </c>
    </row>
    <row r="22" spans="1:4" ht="12" customHeight="1" x14ac:dyDescent="0.2">
      <c r="A22" s="20" t="s">
        <v>61</v>
      </c>
      <c r="B22" s="19">
        <f>Detail!C24</f>
        <v>0.44523807703025581</v>
      </c>
      <c r="C22" s="19">
        <f>Detail!I24</f>
        <v>0.1701319071186965</v>
      </c>
      <c r="D22" s="21">
        <f t="shared" si="0"/>
        <v>0.61536998414895228</v>
      </c>
    </row>
    <row r="23" spans="1:4" ht="12" customHeight="1" x14ac:dyDescent="0.2">
      <c r="A23" s="20" t="s">
        <v>62</v>
      </c>
      <c r="B23" s="19">
        <f>Detail!C25</f>
        <v>0.46887327958449138</v>
      </c>
      <c r="C23" s="19">
        <f>Detail!I25</f>
        <v>0.16320319004820594</v>
      </c>
      <c r="D23" s="21">
        <f t="shared" si="0"/>
        <v>0.63207646963269726</v>
      </c>
    </row>
    <row r="24" spans="1:4" ht="12" customHeight="1" x14ac:dyDescent="0.2">
      <c r="A24" s="20" t="s">
        <v>63</v>
      </c>
      <c r="B24" s="19">
        <f>Detail!C26</f>
        <v>0.48304691846178904</v>
      </c>
      <c r="C24" s="19">
        <f>Detail!I26</f>
        <v>0.12168528513159188</v>
      </c>
      <c r="D24" s="21">
        <f t="shared" si="0"/>
        <v>0.60473220359338087</v>
      </c>
    </row>
    <row r="25" spans="1:4" ht="12" customHeight="1" x14ac:dyDescent="0.2">
      <c r="A25" s="20" t="s">
        <v>64</v>
      </c>
      <c r="B25" s="21">
        <f>Detail!C28</f>
        <v>0.4962805272867517</v>
      </c>
      <c r="C25" s="19">
        <f>Detail!I28</f>
        <v>0.18221660457474098</v>
      </c>
      <c r="D25" s="21">
        <f t="shared" si="0"/>
        <v>0.67849713186149274</v>
      </c>
    </row>
    <row r="26" spans="1:4" ht="12" customHeight="1" x14ac:dyDescent="0.2">
      <c r="A26" s="20" t="s">
        <v>65</v>
      </c>
      <c r="B26" s="21">
        <f>Detail!C29</f>
        <v>0.47711747327151899</v>
      </c>
      <c r="C26" s="19">
        <f>Detail!I29</f>
        <v>0.1553827712302048</v>
      </c>
      <c r="D26" s="21">
        <f t="shared" si="0"/>
        <v>0.63250024450172382</v>
      </c>
    </row>
    <row r="27" spans="1:4" ht="12" customHeight="1" x14ac:dyDescent="0.2">
      <c r="A27" s="20" t="s">
        <v>26</v>
      </c>
      <c r="B27" s="21">
        <f>Detail!C30</f>
        <v>0.46247467339537746</v>
      </c>
      <c r="C27" s="19">
        <f>Detail!I30</f>
        <v>8.2577963232604357E-2</v>
      </c>
      <c r="D27" s="21">
        <f t="shared" si="0"/>
        <v>0.54505263662798176</v>
      </c>
    </row>
    <row r="28" spans="1:4" ht="12" customHeight="1" x14ac:dyDescent="0.2">
      <c r="A28" s="20" t="s">
        <v>66</v>
      </c>
      <c r="B28" s="21">
        <f>Detail!C31</f>
        <v>0.53113069375983712</v>
      </c>
      <c r="C28" s="19">
        <f>Detail!I31</f>
        <v>8.3689019160626932E-2</v>
      </c>
      <c r="D28" s="21">
        <f>+B28+C28</f>
        <v>0.614819712920464</v>
      </c>
    </row>
    <row r="29" spans="1:4" ht="12" customHeight="1" x14ac:dyDescent="0.2">
      <c r="A29" s="20" t="s">
        <v>67</v>
      </c>
      <c r="B29" s="21">
        <f>Detail!C32</f>
        <v>0.44190931705210351</v>
      </c>
      <c r="C29" s="19">
        <f>Detail!I32</f>
        <v>9.086034653231731E-2</v>
      </c>
      <c r="D29" s="21">
        <f t="shared" si="0"/>
        <v>0.53276966358442079</v>
      </c>
    </row>
    <row r="30" spans="1:4" ht="12" customHeight="1" x14ac:dyDescent="0.2">
      <c r="A30" s="20" t="s">
        <v>68</v>
      </c>
      <c r="B30" s="21">
        <f>Detail!C33</f>
        <v>0.46288171358388774</v>
      </c>
      <c r="C30" s="19">
        <f>Detail!I33</f>
        <v>7.5673145318417345E-2</v>
      </c>
      <c r="D30" s="21">
        <f t="shared" si="0"/>
        <v>0.53855485890230503</v>
      </c>
    </row>
    <row r="31" spans="1:4" ht="12" customHeight="1" x14ac:dyDescent="0.2">
      <c r="A31" s="20" t="s">
        <v>69</v>
      </c>
      <c r="B31" s="21">
        <f>Detail!C34</f>
        <v>0.32531078029792054</v>
      </c>
      <c r="C31" s="19">
        <f>Detail!I34</f>
        <v>5.8362144537348552E-2</v>
      </c>
      <c r="D31" s="21">
        <f t="shared" si="0"/>
        <v>0.3836729248352691</v>
      </c>
    </row>
    <row r="32" spans="1:4" ht="12" customHeight="1" x14ac:dyDescent="0.2">
      <c r="A32" s="20" t="s">
        <v>70</v>
      </c>
      <c r="B32" s="21">
        <f>Detail!C35</f>
        <v>0.40832157233381544</v>
      </c>
      <c r="C32" s="19">
        <f>Detail!I35</f>
        <v>8.9664516715292936E-2</v>
      </c>
      <c r="D32" s="21">
        <f t="shared" si="0"/>
        <v>0.49798608904910835</v>
      </c>
    </row>
    <row r="33" spans="1:4" ht="12" customHeight="1" x14ac:dyDescent="0.2">
      <c r="A33" s="20" t="s">
        <v>71</v>
      </c>
      <c r="B33" s="21">
        <f>Detail!C37</f>
        <v>0.50394593356256911</v>
      </c>
      <c r="C33" s="19">
        <f>Detail!I37</f>
        <v>0.14356485850468947</v>
      </c>
      <c r="D33" s="21">
        <f t="shared" si="0"/>
        <v>0.64751079206725859</v>
      </c>
    </row>
    <row r="34" spans="1:4" ht="12" customHeight="1" x14ac:dyDescent="0.2">
      <c r="A34" s="20" t="s">
        <v>92</v>
      </c>
      <c r="B34" s="21">
        <f>Detail!C38</f>
        <v>0.48717676995746628</v>
      </c>
      <c r="C34" s="19">
        <f>Detail!I38</f>
        <v>0.13888137323925512</v>
      </c>
      <c r="D34" s="21">
        <f t="shared" si="0"/>
        <v>0.62605814319672137</v>
      </c>
    </row>
    <row r="35" spans="1:4" ht="12" customHeight="1" x14ac:dyDescent="0.2">
      <c r="A35" s="20" t="s">
        <v>29</v>
      </c>
      <c r="B35" s="21">
        <f>Detail!C39</f>
        <v>0.5657617684127314</v>
      </c>
      <c r="C35" s="19">
        <f>Detail!I39</f>
        <v>0.10263182236316193</v>
      </c>
      <c r="D35" s="21">
        <f t="shared" si="0"/>
        <v>0.66839359077589333</v>
      </c>
    </row>
    <row r="36" spans="1:4" ht="12" customHeight="1" x14ac:dyDescent="0.2">
      <c r="A36" s="20" t="s">
        <v>72</v>
      </c>
      <c r="B36" s="21">
        <f>Detail!C40</f>
        <v>0.46690258031964343</v>
      </c>
      <c r="C36" s="19">
        <f>Detail!I40</f>
        <v>0.14051656980585811</v>
      </c>
      <c r="D36" s="21">
        <f t="shared" si="0"/>
        <v>0.60741915012550152</v>
      </c>
    </row>
    <row r="37" spans="1:4" ht="12" customHeight="1" x14ac:dyDescent="0.2">
      <c r="A37" s="20" t="s">
        <v>73</v>
      </c>
      <c r="B37" s="21">
        <f>Detail!C41</f>
        <v>0.47347795825686845</v>
      </c>
      <c r="C37" s="19">
        <f>Detail!I41</f>
        <v>0.15339673193242698</v>
      </c>
      <c r="D37" s="21">
        <f t="shared" si="0"/>
        <v>0.62687469018929542</v>
      </c>
    </row>
    <row r="38" spans="1:4" ht="12" customHeight="1" x14ac:dyDescent="0.2">
      <c r="A38" s="20" t="s">
        <v>31</v>
      </c>
      <c r="B38" s="21">
        <f>Detail!C42</f>
        <v>0.52241632802684224</v>
      </c>
      <c r="C38" s="19">
        <f>Detail!I42</f>
        <v>9.7903775575984162E-2</v>
      </c>
      <c r="D38" s="21">
        <f t="shared" si="0"/>
        <v>0.62032010360282641</v>
      </c>
    </row>
    <row r="39" spans="1:4" ht="12" customHeight="1" x14ac:dyDescent="0.2">
      <c r="A39" s="20" t="s">
        <v>32</v>
      </c>
      <c r="B39" s="21">
        <f>Detail!C43</f>
        <v>0.50720883589151988</v>
      </c>
      <c r="C39" s="19">
        <f>Detail!I43</f>
        <v>0.13123592601348924</v>
      </c>
      <c r="D39" s="21">
        <f t="shared" si="0"/>
        <v>0.63844476190500909</v>
      </c>
    </row>
    <row r="40" spans="1:4" ht="12" customHeight="1" x14ac:dyDescent="0.2">
      <c r="A40" s="20" t="s">
        <v>74</v>
      </c>
      <c r="B40" s="21">
        <f>Detail!C44</f>
        <v>0.4154083930776461</v>
      </c>
      <c r="C40" s="19">
        <f>Detail!I44</f>
        <v>0.12167873839670224</v>
      </c>
      <c r="D40" s="21">
        <f t="shared" si="0"/>
        <v>0.53708713147434839</v>
      </c>
    </row>
    <row r="41" spans="1:4" ht="12" customHeight="1" x14ac:dyDescent="0.2">
      <c r="A41" s="20" t="s">
        <v>75</v>
      </c>
      <c r="B41" s="21">
        <f>Detail!C45</f>
        <v>0.47938851005167771</v>
      </c>
      <c r="C41" s="19">
        <f>Detail!I45</f>
        <v>0.14403154592839695</v>
      </c>
      <c r="D41" s="21">
        <f t="shared" si="0"/>
        <v>0.62342005598007466</v>
      </c>
    </row>
    <row r="42" spans="1:4" ht="12" customHeight="1" x14ac:dyDescent="0.2">
      <c r="A42" s="20" t="s">
        <v>93</v>
      </c>
      <c r="B42" s="21">
        <f>Detail!C46</f>
        <v>0.55502976517399571</v>
      </c>
      <c r="C42" s="19">
        <f>Detail!I46</f>
        <v>0.11318747752695778</v>
      </c>
      <c r="D42" s="21">
        <f t="shared" si="0"/>
        <v>0.66821724270095351</v>
      </c>
    </row>
    <row r="43" spans="1:4" ht="12" customHeight="1" x14ac:dyDescent="0.2">
      <c r="A43" s="20" t="s">
        <v>76</v>
      </c>
      <c r="B43" s="21">
        <f>Detail!C47</f>
        <v>0.48970929976025868</v>
      </c>
      <c r="C43" s="19">
        <f>Detail!I47</f>
        <v>0.1436507451860739</v>
      </c>
      <c r="D43" s="21">
        <f t="shared" si="0"/>
        <v>0.63336004494633258</v>
      </c>
    </row>
    <row r="44" spans="1:4" s="23" customFormat="1" x14ac:dyDescent="0.2">
      <c r="A44" s="1" t="s">
        <v>77</v>
      </c>
      <c r="B44" s="22">
        <f>Detail!C48</f>
        <v>0.47521536509997431</v>
      </c>
      <c r="C44" s="22">
        <f>Detail!I48</f>
        <v>0.14398810508672447</v>
      </c>
      <c r="D44" s="22">
        <f>B44+C44</f>
        <v>0.61920347018669875</v>
      </c>
    </row>
    <row r="45" spans="1:4" ht="20.25" customHeight="1" x14ac:dyDescent="0.2">
      <c r="A45" s="11" t="s">
        <v>114</v>
      </c>
    </row>
    <row r="46" spans="1:4" x14ac:dyDescent="0.2">
      <c r="A46" s="11"/>
    </row>
  </sheetData>
  <phoneticPr fontId="9" type="noConversion"/>
  <pageMargins left="0.25" right="0.2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110" zoomScaleNormal="110" workbookViewId="0">
      <pane xSplit="6" ySplit="18" topLeftCell="G31" activePane="bottomRight" state="frozen"/>
      <selection pane="topRight" activeCell="G1" sqref="G1"/>
      <selection pane="bottomLeft" activeCell="A18" sqref="A18"/>
      <selection pane="bottomRight" activeCell="I36" sqref="I36"/>
    </sheetView>
  </sheetViews>
  <sheetFormatPr defaultRowHeight="12" x14ac:dyDescent="0.2"/>
  <cols>
    <col min="1" max="1" width="36.85546875" style="5" customWidth="1"/>
    <col min="2" max="2" width="12.28515625" style="2" bestFit="1" customWidth="1"/>
    <col min="3" max="3" width="10.140625" style="2" customWidth="1"/>
    <col min="4" max="4" width="11.85546875" style="2" bestFit="1" customWidth="1"/>
    <col min="5" max="5" width="10.140625" style="2" customWidth="1"/>
    <col min="6" max="7" width="10.5703125" style="2" customWidth="1"/>
    <col min="8" max="8" width="12.85546875" style="2" bestFit="1" customWidth="1"/>
    <col min="9" max="9" width="11.5703125" style="2" customWidth="1"/>
    <col min="10" max="10" width="12.85546875" style="2" bestFit="1" customWidth="1"/>
    <col min="11" max="11" width="11.140625" style="2" customWidth="1"/>
    <col min="12" max="12" width="12.85546875" style="2" bestFit="1" customWidth="1"/>
    <col min="13" max="13" width="12" style="2" customWidth="1"/>
    <col min="14" max="14" width="12.85546875" style="2" bestFit="1" customWidth="1"/>
    <col min="15" max="15" width="10.85546875" style="2" customWidth="1"/>
    <col min="16" max="16" width="12.85546875" style="4" bestFit="1" customWidth="1"/>
    <col min="17" max="17" width="11.42578125" style="5" bestFit="1" customWidth="1"/>
    <col min="18" max="16384" width="9.140625" style="5"/>
  </cols>
  <sheetData>
    <row r="1" spans="1:17" ht="15" customHeight="1" x14ac:dyDescent="0.3">
      <c r="A1" s="1" t="s">
        <v>0</v>
      </c>
      <c r="J1" s="3"/>
      <c r="K1" s="3"/>
    </row>
    <row r="2" spans="1:17" ht="12.75" x14ac:dyDescent="0.2">
      <c r="A2" s="35" t="s">
        <v>112</v>
      </c>
    </row>
    <row r="3" spans="1:17" ht="24" customHeight="1" x14ac:dyDescent="0.2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ht="46.5" customHeight="1" x14ac:dyDescent="0.2">
      <c r="A4" s="6" t="s">
        <v>1</v>
      </c>
      <c r="B4" s="27" t="s">
        <v>2</v>
      </c>
      <c r="C4" s="28" t="s">
        <v>37</v>
      </c>
      <c r="D4" s="27" t="s">
        <v>3</v>
      </c>
      <c r="E4" s="28" t="s">
        <v>38</v>
      </c>
      <c r="F4" s="27" t="s">
        <v>4</v>
      </c>
      <c r="G4" s="28" t="s">
        <v>39</v>
      </c>
      <c r="H4" s="27" t="s">
        <v>5</v>
      </c>
      <c r="I4" s="28" t="s">
        <v>40</v>
      </c>
      <c r="J4" s="27" t="s">
        <v>6</v>
      </c>
      <c r="K4" s="28" t="s">
        <v>41</v>
      </c>
      <c r="L4" s="27" t="s">
        <v>7</v>
      </c>
      <c r="M4" s="28" t="s">
        <v>42</v>
      </c>
      <c r="N4" s="27" t="s">
        <v>8</v>
      </c>
      <c r="O4" s="28" t="s">
        <v>43</v>
      </c>
      <c r="P4" s="29" t="s">
        <v>9</v>
      </c>
    </row>
    <row r="5" spans="1:17" ht="12" customHeight="1" x14ac:dyDescent="0.2">
      <c r="A5" s="18" t="s">
        <v>99</v>
      </c>
      <c r="B5" s="30">
        <v>11506696</v>
      </c>
      <c r="C5" s="12">
        <f>B5/P5</f>
        <v>0.52123586036199376</v>
      </c>
      <c r="D5" s="31">
        <v>23483</v>
      </c>
      <c r="E5" s="12">
        <f>D5/P5</f>
        <v>1.0637442502070707E-3</v>
      </c>
      <c r="F5" s="31">
        <v>65529</v>
      </c>
      <c r="G5" s="12">
        <f>F5/P5</f>
        <v>2.9683642197257222E-3</v>
      </c>
      <c r="H5" s="31">
        <v>2498750</v>
      </c>
      <c r="I5" s="12">
        <f>H5/$P$5</f>
        <v>0.11318958162095634</v>
      </c>
      <c r="J5" s="31">
        <v>2005004</v>
      </c>
      <c r="K5" s="12">
        <f>J5/P5</f>
        <v>9.0823637382028602E-2</v>
      </c>
      <c r="L5" s="31">
        <v>3385663</v>
      </c>
      <c r="M5" s="12">
        <f>L5/P5</f>
        <v>0.15336539408886521</v>
      </c>
      <c r="N5" s="31">
        <v>2590670</v>
      </c>
      <c r="O5" s="12">
        <f>N5/P5</f>
        <v>0.11735341807622331</v>
      </c>
      <c r="P5" s="32">
        <f>B5+D5+F5+H5+J5+L5+N5</f>
        <v>22075795</v>
      </c>
    </row>
    <row r="6" spans="1:17" ht="12" customHeight="1" x14ac:dyDescent="0.2">
      <c r="A6" s="42" t="s">
        <v>90</v>
      </c>
      <c r="B6" s="30">
        <f>SUM(B7:B8)</f>
        <v>30288605</v>
      </c>
      <c r="C6" s="12">
        <f>B6/P6</f>
        <v>0.4937957791901158</v>
      </c>
      <c r="D6" s="30">
        <f>SUM(D7:D8)</f>
        <v>0</v>
      </c>
      <c r="E6" s="12">
        <f>D6/P6</f>
        <v>0</v>
      </c>
      <c r="F6" s="30">
        <f>SUM(F7:F8)</f>
        <v>49992</v>
      </c>
      <c r="G6" s="12">
        <f>F6/P6</f>
        <v>8.1502065193402821E-4</v>
      </c>
      <c r="H6" s="30">
        <f>SUM(H7:H8)</f>
        <v>8705647</v>
      </c>
      <c r="I6" s="12">
        <f>H6/$P6</f>
        <v>0.14192835040501514</v>
      </c>
      <c r="J6" s="30">
        <f>SUM(J7:J8)</f>
        <v>6572279</v>
      </c>
      <c r="K6" s="12">
        <f>J6/P6</f>
        <v>0.1071480059864043</v>
      </c>
      <c r="L6" s="30">
        <f>SUM(L7:L8)</f>
        <v>9741508</v>
      </c>
      <c r="M6" s="12">
        <f>L6/P6</f>
        <v>0.15881601458194414</v>
      </c>
      <c r="N6" s="30">
        <f>SUM(N7:N8)</f>
        <v>5980292</v>
      </c>
      <c r="O6" s="12">
        <f>N6/P6</f>
        <v>9.7496829184586603E-2</v>
      </c>
      <c r="P6" s="30">
        <f>SUM(P7:P8)</f>
        <v>61338323</v>
      </c>
    </row>
    <row r="7" spans="1:17" ht="12" customHeight="1" x14ac:dyDescent="0.2">
      <c r="A7" s="18" t="s">
        <v>49</v>
      </c>
      <c r="B7" s="30">
        <v>22084060</v>
      </c>
      <c r="C7" s="12">
        <f t="shared" ref="C7:C48" si="0">B7/P7</f>
        <v>0.48063461704620319</v>
      </c>
      <c r="D7" s="31"/>
      <c r="E7" s="12">
        <f t="shared" ref="E7:E48" si="1">D7/P7</f>
        <v>0</v>
      </c>
      <c r="F7" s="31">
        <v>49992</v>
      </c>
      <c r="G7" s="12">
        <f t="shared" ref="G7:G48" si="2">F7/P7</f>
        <v>1.0880194029256301E-3</v>
      </c>
      <c r="H7" s="31">
        <v>7231811</v>
      </c>
      <c r="I7" s="12">
        <f>H7/$P7</f>
        <v>0.15739219647725644</v>
      </c>
      <c r="J7" s="31">
        <v>5025386</v>
      </c>
      <c r="K7" s="12">
        <f t="shared" ref="K7:K48" si="3">J7/P7</f>
        <v>0.10937184899965635</v>
      </c>
      <c r="L7" s="31">
        <v>7314790</v>
      </c>
      <c r="M7" s="12">
        <f t="shared" ref="M7:M48" si="4">L7/P7</f>
        <v>0.15919814066903443</v>
      </c>
      <c r="N7" s="31">
        <v>4241671</v>
      </c>
      <c r="O7" s="12">
        <f t="shared" ref="O7:O48" si="5">N7/P7</f>
        <v>9.2315177404923995E-2</v>
      </c>
      <c r="P7" s="32">
        <f t="shared" ref="P7:P47" si="6">B7+D7+F7+H7+J7+L7+N7</f>
        <v>45947710</v>
      </c>
      <c r="Q7" s="4"/>
    </row>
    <row r="8" spans="1:17" ht="12" customHeight="1" x14ac:dyDescent="0.2">
      <c r="A8" s="18" t="s">
        <v>50</v>
      </c>
      <c r="B8" s="30">
        <v>8204545</v>
      </c>
      <c r="C8" s="12">
        <f t="shared" si="0"/>
        <v>0.53308760346322792</v>
      </c>
      <c r="D8" s="9"/>
      <c r="E8" s="12">
        <f t="shared" si="1"/>
        <v>0</v>
      </c>
      <c r="F8" s="8"/>
      <c r="G8" s="12">
        <f t="shared" si="2"/>
        <v>0</v>
      </c>
      <c r="H8" s="31">
        <v>1473836</v>
      </c>
      <c r="I8" s="12">
        <f>H8/$P8</f>
        <v>9.5762007660123744E-2</v>
      </c>
      <c r="J8" s="31">
        <v>1546893</v>
      </c>
      <c r="K8" s="12">
        <f t="shared" si="3"/>
        <v>0.1005088621226458</v>
      </c>
      <c r="L8" s="31">
        <v>2426718</v>
      </c>
      <c r="M8" s="12">
        <f t="shared" si="4"/>
        <v>0.1576752011112228</v>
      </c>
      <c r="N8" s="31">
        <v>1738621</v>
      </c>
      <c r="O8" s="12">
        <f t="shared" si="5"/>
        <v>0.11296632564277979</v>
      </c>
      <c r="P8" s="32">
        <f t="shared" si="6"/>
        <v>15390613</v>
      </c>
      <c r="Q8" s="4"/>
    </row>
    <row r="9" spans="1:17" ht="12" customHeight="1" x14ac:dyDescent="0.2">
      <c r="A9" s="7" t="s">
        <v>11</v>
      </c>
      <c r="B9" s="33">
        <f>SUM(B10:B11)</f>
        <v>26627274</v>
      </c>
      <c r="C9" s="12">
        <f t="shared" si="0"/>
        <v>0.4257473390225695</v>
      </c>
      <c r="D9" s="33">
        <f>SUM(D10:D11)</f>
        <v>0</v>
      </c>
      <c r="E9" s="12">
        <f t="shared" si="1"/>
        <v>0</v>
      </c>
      <c r="F9" s="33">
        <f>SUM(F10:F11)</f>
        <v>59338</v>
      </c>
      <c r="G9" s="12">
        <f t="shared" si="2"/>
        <v>9.4876387282157493E-4</v>
      </c>
      <c r="H9" s="33">
        <f>SUM(H10:H11)</f>
        <v>8071404</v>
      </c>
      <c r="I9" s="12">
        <f t="shared" ref="I9:I48" si="7">H9/$P9</f>
        <v>0.12905484711563503</v>
      </c>
      <c r="J9" s="33">
        <f>SUM(J10:J11)</f>
        <v>10059277</v>
      </c>
      <c r="K9" s="12">
        <f t="shared" si="3"/>
        <v>0.16083923631239669</v>
      </c>
      <c r="L9" s="33">
        <f>SUM(L10:L11)</f>
        <v>10862899</v>
      </c>
      <c r="M9" s="12">
        <f t="shared" si="4"/>
        <v>0.17368846481697417</v>
      </c>
      <c r="N9" s="33">
        <f>SUM(N10:N11)</f>
        <v>6862240</v>
      </c>
      <c r="O9" s="12">
        <f t="shared" si="5"/>
        <v>0.10972134885960302</v>
      </c>
      <c r="P9" s="32">
        <f t="shared" si="6"/>
        <v>62542432</v>
      </c>
    </row>
    <row r="10" spans="1:17" ht="12" customHeight="1" x14ac:dyDescent="0.2">
      <c r="A10" s="20" t="s">
        <v>100</v>
      </c>
      <c r="B10" s="30">
        <v>23095311</v>
      </c>
      <c r="C10" s="12">
        <f t="shared" si="0"/>
        <v>0.42125922106598251</v>
      </c>
      <c r="D10" s="31"/>
      <c r="E10" s="12">
        <f t="shared" si="1"/>
        <v>0</v>
      </c>
      <c r="F10" s="31">
        <v>59338</v>
      </c>
      <c r="G10" s="12">
        <f t="shared" si="2"/>
        <v>1.0823270429055176E-3</v>
      </c>
      <c r="H10" s="31">
        <v>7780547</v>
      </c>
      <c r="I10" s="12">
        <f t="shared" si="7"/>
        <v>0.1419174294161818</v>
      </c>
      <c r="J10" s="31">
        <v>8832872</v>
      </c>
      <c r="K10" s="12">
        <f t="shared" si="3"/>
        <v>0.16111187151779541</v>
      </c>
      <c r="L10" s="31">
        <v>8801503</v>
      </c>
      <c r="M10" s="12">
        <f t="shared" si="4"/>
        <v>0.1605396999412525</v>
      </c>
      <c r="N10" s="31">
        <v>6254893</v>
      </c>
      <c r="O10" s="12">
        <f t="shared" si="5"/>
        <v>0.11408945101588225</v>
      </c>
      <c r="P10" s="32">
        <f t="shared" si="6"/>
        <v>54824464</v>
      </c>
    </row>
    <row r="11" spans="1:17" ht="12" customHeight="1" x14ac:dyDescent="0.2">
      <c r="A11" s="20" t="s">
        <v>101</v>
      </c>
      <c r="B11" s="30">
        <v>3531963</v>
      </c>
      <c r="C11" s="12">
        <f t="shared" si="0"/>
        <v>0.45762861416372808</v>
      </c>
      <c r="D11" s="9"/>
      <c r="E11" s="12">
        <f t="shared" si="1"/>
        <v>0</v>
      </c>
      <c r="F11" s="8"/>
      <c r="G11" s="12">
        <f t="shared" si="2"/>
        <v>0</v>
      </c>
      <c r="H11" s="31">
        <v>290857</v>
      </c>
      <c r="I11" s="12">
        <f t="shared" si="7"/>
        <v>3.7685696546033876E-2</v>
      </c>
      <c r="J11" s="31">
        <v>1226405</v>
      </c>
      <c r="K11" s="12">
        <f t="shared" si="3"/>
        <v>0.15890257642944361</v>
      </c>
      <c r="L11" s="31">
        <v>2061396</v>
      </c>
      <c r="M11" s="12">
        <f t="shared" si="4"/>
        <v>0.26709050879713414</v>
      </c>
      <c r="N11" s="31">
        <v>607347</v>
      </c>
      <c r="O11" s="12">
        <f t="shared" si="5"/>
        <v>7.8692604063660285E-2</v>
      </c>
      <c r="P11" s="32">
        <f t="shared" si="6"/>
        <v>7717968</v>
      </c>
      <c r="Q11" s="4"/>
    </row>
    <row r="12" spans="1:17" ht="12" customHeight="1" x14ac:dyDescent="0.2">
      <c r="A12" s="7" t="s">
        <v>12</v>
      </c>
      <c r="B12" s="30">
        <v>12825324</v>
      </c>
      <c r="C12" s="12">
        <f t="shared" si="0"/>
        <v>0.49363562905372382</v>
      </c>
      <c r="D12" s="9"/>
      <c r="E12" s="12">
        <f t="shared" si="1"/>
        <v>0</v>
      </c>
      <c r="F12" s="31">
        <v>36939</v>
      </c>
      <c r="G12" s="12">
        <f t="shared" si="2"/>
        <v>1.4217501640984278E-3</v>
      </c>
      <c r="H12" s="31">
        <v>3255687</v>
      </c>
      <c r="I12" s="12">
        <f t="shared" si="7"/>
        <v>0.12530857701895337</v>
      </c>
      <c r="J12" s="31">
        <v>3167476</v>
      </c>
      <c r="K12" s="12">
        <f t="shared" si="3"/>
        <v>0.12191341191634401</v>
      </c>
      <c r="L12" s="31">
        <v>3868794</v>
      </c>
      <c r="M12" s="12">
        <f t="shared" si="4"/>
        <v>0.14890653521651948</v>
      </c>
      <c r="N12" s="31">
        <v>2827138</v>
      </c>
      <c r="O12" s="12">
        <f t="shared" si="5"/>
        <v>0.10881409663036089</v>
      </c>
      <c r="P12" s="32">
        <f t="shared" si="6"/>
        <v>25981358</v>
      </c>
    </row>
    <row r="13" spans="1:17" s="40" customFormat="1" ht="12" customHeight="1" x14ac:dyDescent="0.2">
      <c r="A13" s="7" t="s">
        <v>13</v>
      </c>
      <c r="B13" s="41">
        <v>29567044</v>
      </c>
      <c r="C13" s="12">
        <f t="shared" si="0"/>
        <v>0.50172113323069734</v>
      </c>
      <c r="D13" s="9"/>
      <c r="E13" s="12">
        <f t="shared" si="1"/>
        <v>0</v>
      </c>
      <c r="F13" s="38">
        <v>172537</v>
      </c>
      <c r="G13" s="12">
        <f t="shared" si="2"/>
        <v>2.9277684696591526E-3</v>
      </c>
      <c r="H13" s="38">
        <v>7092506</v>
      </c>
      <c r="I13" s="12">
        <f t="shared" si="7"/>
        <v>0.12035224582361091</v>
      </c>
      <c r="J13" s="38">
        <v>6061765</v>
      </c>
      <c r="K13" s="12">
        <f t="shared" si="3"/>
        <v>0.10286167278603089</v>
      </c>
      <c r="L13" s="38">
        <v>9910460</v>
      </c>
      <c r="M13" s="12">
        <f t="shared" si="4"/>
        <v>0.16816991316539781</v>
      </c>
      <c r="N13" s="38">
        <v>6126919</v>
      </c>
      <c r="O13" s="12">
        <f t="shared" si="5"/>
        <v>0.1039672665246039</v>
      </c>
      <c r="P13" s="39">
        <f t="shared" si="6"/>
        <v>58931231</v>
      </c>
    </row>
    <row r="14" spans="1:17" s="40" customFormat="1" ht="12" customHeight="1" x14ac:dyDescent="0.2">
      <c r="A14" s="42" t="s">
        <v>89</v>
      </c>
      <c r="B14" s="41">
        <f>B15+B16</f>
        <v>27422089</v>
      </c>
      <c r="C14" s="12">
        <f t="shared" si="0"/>
        <v>0.49706813770225478</v>
      </c>
      <c r="D14" s="41">
        <f>D15+D16</f>
        <v>0</v>
      </c>
      <c r="E14" s="12">
        <f t="shared" si="1"/>
        <v>0</v>
      </c>
      <c r="F14" s="41">
        <f>F15+F16</f>
        <v>572794</v>
      </c>
      <c r="G14" s="12">
        <f t="shared" si="2"/>
        <v>1.038278472756125E-2</v>
      </c>
      <c r="H14" s="41">
        <f>H15+H16</f>
        <v>6742343</v>
      </c>
      <c r="I14" s="12">
        <f t="shared" si="7"/>
        <v>0.12221548397570417</v>
      </c>
      <c r="J14" s="41">
        <f>J15+J16</f>
        <v>6441752</v>
      </c>
      <c r="K14" s="12">
        <f t="shared" si="3"/>
        <v>0.11676680322129271</v>
      </c>
      <c r="L14" s="41">
        <f>L15+L16</f>
        <v>7702339</v>
      </c>
      <c r="M14" s="12">
        <f t="shared" si="4"/>
        <v>0.13961690893357714</v>
      </c>
      <c r="N14" s="41">
        <f>N15+N16</f>
        <v>6286349</v>
      </c>
      <c r="O14" s="12">
        <f t="shared" si="5"/>
        <v>0.11394988143960993</v>
      </c>
      <c r="P14" s="41">
        <f>P15+P16</f>
        <v>55167666</v>
      </c>
    </row>
    <row r="15" spans="1:17" ht="12" customHeight="1" x14ac:dyDescent="0.2">
      <c r="A15" s="20" t="s">
        <v>102</v>
      </c>
      <c r="B15" s="30">
        <v>12529916</v>
      </c>
      <c r="C15" s="12">
        <f t="shared" si="0"/>
        <v>0.50494154909771416</v>
      </c>
      <c r="D15" s="31"/>
      <c r="E15" s="12">
        <f t="shared" si="1"/>
        <v>0</v>
      </c>
      <c r="F15" s="31">
        <v>572794</v>
      </c>
      <c r="G15" s="12">
        <f t="shared" si="2"/>
        <v>2.3082955198891683E-2</v>
      </c>
      <c r="H15" s="31">
        <v>2662186</v>
      </c>
      <c r="I15" s="12">
        <f t="shared" si="7"/>
        <v>0.10728310731103444</v>
      </c>
      <c r="J15" s="31">
        <v>2719150</v>
      </c>
      <c r="K15" s="12">
        <f t="shared" si="3"/>
        <v>0.10957869256498204</v>
      </c>
      <c r="L15" s="31">
        <v>3359066</v>
      </c>
      <c r="M15" s="12">
        <f t="shared" si="4"/>
        <v>0.13536658901475976</v>
      </c>
      <c r="N15" s="31">
        <v>2971475</v>
      </c>
      <c r="O15" s="12">
        <f t="shared" si="5"/>
        <v>0.11974710681261792</v>
      </c>
      <c r="P15" s="32">
        <f t="shared" si="6"/>
        <v>24814587</v>
      </c>
    </row>
    <row r="16" spans="1:17" ht="12" customHeight="1" x14ac:dyDescent="0.2">
      <c r="A16" s="20" t="s">
        <v>103</v>
      </c>
      <c r="B16" s="30">
        <v>14892173</v>
      </c>
      <c r="C16" s="12">
        <f>B16/P16</f>
        <v>0.49063137878038665</v>
      </c>
      <c r="D16" s="9"/>
      <c r="E16" s="12">
        <f>D16/P16</f>
        <v>0</v>
      </c>
      <c r="F16" s="8"/>
      <c r="G16" s="12">
        <f>F16/P16</f>
        <v>0</v>
      </c>
      <c r="H16" s="31">
        <v>4080157</v>
      </c>
      <c r="I16" s="12">
        <f>H16/$P16</f>
        <v>0.13442316675682225</v>
      </c>
      <c r="J16" s="31">
        <v>3722602</v>
      </c>
      <c r="K16" s="12">
        <f>J16/P16</f>
        <v>0.12264330745490433</v>
      </c>
      <c r="L16" s="31">
        <v>4343273</v>
      </c>
      <c r="M16" s="12">
        <f>L16/P16</f>
        <v>0.14309167778333132</v>
      </c>
      <c r="N16" s="31">
        <v>3314874</v>
      </c>
      <c r="O16" s="12">
        <f>N16/P16</f>
        <v>0.10921046922455543</v>
      </c>
      <c r="P16" s="32">
        <f>B16+D16+F16+H16+J16+L16+N16</f>
        <v>30353079</v>
      </c>
    </row>
    <row r="17" spans="1:17" ht="12" customHeight="1" x14ac:dyDescent="0.2">
      <c r="A17" s="20" t="s">
        <v>55</v>
      </c>
      <c r="B17" s="30">
        <v>4290066</v>
      </c>
      <c r="C17" s="12">
        <f t="shared" si="0"/>
        <v>0.45862182946457741</v>
      </c>
      <c r="D17" s="31"/>
      <c r="E17" s="12">
        <f t="shared" si="1"/>
        <v>0</v>
      </c>
      <c r="F17" s="8"/>
      <c r="G17" s="12">
        <f t="shared" si="2"/>
        <v>0</v>
      </c>
      <c r="H17" s="31">
        <v>1453060</v>
      </c>
      <c r="I17" s="12">
        <f t="shared" si="7"/>
        <v>0.15533677932269546</v>
      </c>
      <c r="J17" s="31">
        <v>1094409</v>
      </c>
      <c r="K17" s="12">
        <f t="shared" si="3"/>
        <v>0.11699583590613727</v>
      </c>
      <c r="L17" s="31">
        <v>1528159</v>
      </c>
      <c r="M17" s="12">
        <f t="shared" si="4"/>
        <v>0.16336510354217373</v>
      </c>
      <c r="N17" s="31">
        <v>988562</v>
      </c>
      <c r="O17" s="12">
        <f t="shared" si="5"/>
        <v>0.10568045176441611</v>
      </c>
      <c r="P17" s="32">
        <f t="shared" si="6"/>
        <v>9354256</v>
      </c>
    </row>
    <row r="18" spans="1:17" ht="12" customHeight="1" x14ac:dyDescent="0.2">
      <c r="A18" s="20" t="s">
        <v>56</v>
      </c>
      <c r="B18" s="30">
        <v>21462245</v>
      </c>
      <c r="C18" s="12">
        <f t="shared" si="0"/>
        <v>0.52387070075534936</v>
      </c>
      <c r="D18" s="31"/>
      <c r="E18" s="12">
        <f t="shared" si="1"/>
        <v>0</v>
      </c>
      <c r="F18" s="31"/>
      <c r="G18" s="12">
        <f t="shared" si="2"/>
        <v>0</v>
      </c>
      <c r="H18" s="31">
        <v>4637896</v>
      </c>
      <c r="I18" s="12">
        <f t="shared" si="7"/>
        <v>0.11320613605661625</v>
      </c>
      <c r="J18" s="31">
        <v>4403615</v>
      </c>
      <c r="K18" s="12">
        <f t="shared" si="3"/>
        <v>0.10748758463556668</v>
      </c>
      <c r="L18" s="31">
        <v>5432783</v>
      </c>
      <c r="M18" s="12">
        <f t="shared" si="4"/>
        <v>0.13260848700877981</v>
      </c>
      <c r="N18" s="31">
        <v>5032053</v>
      </c>
      <c r="O18" s="12">
        <f t="shared" si="5"/>
        <v>0.1228270915436879</v>
      </c>
      <c r="P18" s="32">
        <f t="shared" si="6"/>
        <v>40968592</v>
      </c>
    </row>
    <row r="19" spans="1:17" ht="12" customHeight="1" x14ac:dyDescent="0.2">
      <c r="A19" s="18" t="s">
        <v>18</v>
      </c>
      <c r="B19" s="30">
        <v>20336466</v>
      </c>
      <c r="C19" s="12">
        <f t="shared" si="0"/>
        <v>0.56608871695185581</v>
      </c>
      <c r="D19" s="31"/>
      <c r="E19" s="12">
        <f t="shared" si="1"/>
        <v>0</v>
      </c>
      <c r="F19" s="31">
        <v>7282</v>
      </c>
      <c r="G19" s="12">
        <f t="shared" si="2"/>
        <v>2.0270277229305299E-4</v>
      </c>
      <c r="H19" s="31">
        <v>3386039</v>
      </c>
      <c r="I19" s="12">
        <f t="shared" si="7"/>
        <v>9.4254256027519481E-2</v>
      </c>
      <c r="J19" s="31">
        <v>3171253</v>
      </c>
      <c r="K19" s="12">
        <f t="shared" si="3"/>
        <v>8.8275442837498094E-2</v>
      </c>
      <c r="L19" s="31">
        <v>4932555</v>
      </c>
      <c r="M19" s="12">
        <f t="shared" si="4"/>
        <v>0.13730329208843176</v>
      </c>
      <c r="N19" s="31">
        <v>4090926</v>
      </c>
      <c r="O19" s="12">
        <f t="shared" si="5"/>
        <v>0.11387558932240183</v>
      </c>
      <c r="P19" s="32">
        <f t="shared" si="6"/>
        <v>35924521</v>
      </c>
    </row>
    <row r="20" spans="1:17" ht="12" customHeight="1" x14ac:dyDescent="0.2">
      <c r="A20" s="44" t="s">
        <v>58</v>
      </c>
      <c r="B20" s="30">
        <v>30203035</v>
      </c>
      <c r="C20" s="12">
        <f t="shared" si="0"/>
        <v>0.38523655784194005</v>
      </c>
      <c r="D20" s="31">
        <v>32422</v>
      </c>
      <c r="E20" s="12">
        <f t="shared" si="1"/>
        <v>4.1353922472862014E-4</v>
      </c>
      <c r="F20" s="31">
        <v>23669</v>
      </c>
      <c r="G20" s="12">
        <f t="shared" si="2"/>
        <v>3.0189562365374469E-4</v>
      </c>
      <c r="H20" s="31">
        <v>19864758</v>
      </c>
      <c r="I20" s="12">
        <f t="shared" si="7"/>
        <v>0.25337291415525431</v>
      </c>
      <c r="J20" s="31">
        <v>5089205</v>
      </c>
      <c r="K20" s="12">
        <f t="shared" si="3"/>
        <v>6.4912278396922374E-2</v>
      </c>
      <c r="L20" s="31">
        <v>15509579</v>
      </c>
      <c r="M20" s="12">
        <f t="shared" si="4"/>
        <v>0.19782306074663153</v>
      </c>
      <c r="N20" s="31">
        <v>7678601</v>
      </c>
      <c r="O20" s="12">
        <f t="shared" si="5"/>
        <v>9.7939754010869393E-2</v>
      </c>
      <c r="P20" s="32">
        <f t="shared" si="6"/>
        <v>78401269</v>
      </c>
    </row>
    <row r="21" spans="1:17" s="40" customFormat="1" ht="12" customHeight="1" x14ac:dyDescent="0.2">
      <c r="A21" s="44" t="s">
        <v>59</v>
      </c>
      <c r="B21" s="41">
        <v>22627970</v>
      </c>
      <c r="C21" s="12">
        <f t="shared" si="0"/>
        <v>0.46136243517153924</v>
      </c>
      <c r="D21" s="9"/>
      <c r="E21" s="12">
        <f t="shared" si="1"/>
        <v>0</v>
      </c>
      <c r="F21" s="38">
        <v>26161</v>
      </c>
      <c r="G21" s="12">
        <f t="shared" si="2"/>
        <v>5.3339750169912009E-4</v>
      </c>
      <c r="H21" s="38">
        <v>7056418</v>
      </c>
      <c r="I21" s="12">
        <f t="shared" si="7"/>
        <v>0.1438735419955163</v>
      </c>
      <c r="J21" s="38">
        <v>6243003</v>
      </c>
      <c r="K21" s="12">
        <f t="shared" si="3"/>
        <v>0.12728879642598187</v>
      </c>
      <c r="L21" s="38">
        <v>6820625</v>
      </c>
      <c r="M21" s="12">
        <f t="shared" si="4"/>
        <v>0.13906595065274879</v>
      </c>
      <c r="N21" s="38">
        <v>6271797</v>
      </c>
      <c r="O21" s="12">
        <f t="shared" si="5"/>
        <v>0.12787587825251467</v>
      </c>
      <c r="P21" s="39">
        <f t="shared" si="6"/>
        <v>49045974</v>
      </c>
    </row>
    <row r="22" spans="1:17" ht="12" customHeight="1" x14ac:dyDescent="0.2">
      <c r="A22" s="44" t="s">
        <v>104</v>
      </c>
      <c r="B22" s="30">
        <v>8408914</v>
      </c>
      <c r="C22" s="12">
        <f t="shared" si="0"/>
        <v>0.509212085399537</v>
      </c>
      <c r="D22" s="31">
        <v>5309</v>
      </c>
      <c r="E22" s="12">
        <f t="shared" si="1"/>
        <v>3.2149299676345144E-4</v>
      </c>
      <c r="F22" s="8">
        <v>66874</v>
      </c>
      <c r="G22" s="12">
        <f t="shared" si="2"/>
        <v>4.0496369684609257E-3</v>
      </c>
      <c r="H22" s="31">
        <v>2325506</v>
      </c>
      <c r="I22" s="12">
        <f t="shared" si="7"/>
        <v>0.14082386380323733</v>
      </c>
      <c r="J22" s="31">
        <v>1545264</v>
      </c>
      <c r="K22" s="12">
        <f t="shared" si="3"/>
        <v>9.35753539556749E-2</v>
      </c>
      <c r="L22" s="31">
        <v>2580386</v>
      </c>
      <c r="M22" s="12">
        <f t="shared" si="4"/>
        <v>0.15625843434666706</v>
      </c>
      <c r="N22" s="31">
        <v>1581326</v>
      </c>
      <c r="O22" s="12">
        <f t="shared" si="5"/>
        <v>9.5759132529659383E-2</v>
      </c>
      <c r="P22" s="32">
        <f t="shared" si="6"/>
        <v>16513579</v>
      </c>
      <c r="Q22" s="4"/>
    </row>
    <row r="23" spans="1:17" s="40" customFormat="1" ht="12" customHeight="1" x14ac:dyDescent="0.2">
      <c r="A23" s="44" t="s">
        <v>60</v>
      </c>
      <c r="B23" s="41">
        <v>22044130</v>
      </c>
      <c r="C23" s="12">
        <f t="shared" si="0"/>
        <v>0.50673607435689683</v>
      </c>
      <c r="D23" s="38"/>
      <c r="E23" s="12">
        <f t="shared" si="1"/>
        <v>0</v>
      </c>
      <c r="F23" s="38"/>
      <c r="G23" s="12">
        <f t="shared" si="2"/>
        <v>0</v>
      </c>
      <c r="H23" s="38">
        <v>4679479</v>
      </c>
      <c r="I23" s="12">
        <f t="shared" si="7"/>
        <v>0.10756880940620188</v>
      </c>
      <c r="J23" s="38">
        <v>6047493</v>
      </c>
      <c r="K23" s="12">
        <f t="shared" si="3"/>
        <v>0.13901582246706096</v>
      </c>
      <c r="L23" s="38">
        <v>6800508</v>
      </c>
      <c r="M23" s="12">
        <f t="shared" si="4"/>
        <v>0.15632563986660719</v>
      </c>
      <c r="N23" s="38">
        <v>3930582</v>
      </c>
      <c r="O23" s="12">
        <f t="shared" si="5"/>
        <v>9.0353653903233203E-2</v>
      </c>
      <c r="P23" s="39">
        <f t="shared" si="6"/>
        <v>43502192</v>
      </c>
    </row>
    <row r="24" spans="1:17" ht="12" customHeight="1" x14ac:dyDescent="0.2">
      <c r="A24" s="44" t="s">
        <v>61</v>
      </c>
      <c r="B24" s="30">
        <v>32837017</v>
      </c>
      <c r="C24" s="12">
        <f t="shared" si="0"/>
        <v>0.44523807703025581</v>
      </c>
      <c r="D24" s="31"/>
      <c r="E24" s="12">
        <f t="shared" si="1"/>
        <v>0</v>
      </c>
      <c r="F24" s="31">
        <v>426753</v>
      </c>
      <c r="G24" s="12">
        <f t="shared" si="2"/>
        <v>5.7863564490919731E-3</v>
      </c>
      <c r="H24" s="31">
        <v>12547499</v>
      </c>
      <c r="I24" s="12">
        <f t="shared" si="7"/>
        <v>0.1701319071186965</v>
      </c>
      <c r="J24" s="31">
        <v>12024594</v>
      </c>
      <c r="K24" s="12">
        <f t="shared" si="3"/>
        <v>0.16304182288024371</v>
      </c>
      <c r="L24" s="31">
        <v>7748750</v>
      </c>
      <c r="M24" s="12">
        <f t="shared" si="4"/>
        <v>0.10506552861936864</v>
      </c>
      <c r="N24" s="31">
        <v>8166979</v>
      </c>
      <c r="O24" s="12">
        <f t="shared" si="5"/>
        <v>0.11073630790234332</v>
      </c>
      <c r="P24" s="32">
        <f t="shared" si="6"/>
        <v>73751592</v>
      </c>
    </row>
    <row r="25" spans="1:17" ht="12" customHeight="1" x14ac:dyDescent="0.2">
      <c r="A25" s="44" t="s">
        <v>62</v>
      </c>
      <c r="B25" s="30">
        <v>81278528</v>
      </c>
      <c r="C25" s="12">
        <f t="shared" si="0"/>
        <v>0.46887327958449138</v>
      </c>
      <c r="D25" s="31">
        <v>1123053</v>
      </c>
      <c r="E25" s="12">
        <f t="shared" si="1"/>
        <v>6.4785811974498574E-3</v>
      </c>
      <c r="F25" s="31">
        <v>1080470</v>
      </c>
      <c r="G25" s="12">
        <f t="shared" si="2"/>
        <v>6.2329316839086378E-3</v>
      </c>
      <c r="H25" s="31">
        <v>28291045</v>
      </c>
      <c r="I25" s="12">
        <f t="shared" si="7"/>
        <v>0.16320319004820594</v>
      </c>
      <c r="J25" s="31">
        <v>23501736</v>
      </c>
      <c r="K25" s="12">
        <f t="shared" si="3"/>
        <v>0.13557499508663476</v>
      </c>
      <c r="L25" s="31">
        <v>20320212</v>
      </c>
      <c r="M25" s="12">
        <f t="shared" si="4"/>
        <v>0.11722166575521811</v>
      </c>
      <c r="N25" s="31">
        <v>17753559</v>
      </c>
      <c r="O25" s="12">
        <f t="shared" si="5"/>
        <v>0.10241535664409133</v>
      </c>
      <c r="P25" s="32">
        <f t="shared" si="6"/>
        <v>173348603</v>
      </c>
      <c r="Q25" s="4"/>
    </row>
    <row r="26" spans="1:17" ht="12" customHeight="1" x14ac:dyDescent="0.2">
      <c r="A26" s="44" t="s">
        <v>63</v>
      </c>
      <c r="B26" s="30">
        <v>11069138</v>
      </c>
      <c r="C26" s="12">
        <f t="shared" si="0"/>
        <v>0.48304691846178904</v>
      </c>
      <c r="D26" s="8"/>
      <c r="E26" s="12">
        <f t="shared" si="1"/>
        <v>0</v>
      </c>
      <c r="F26" s="8">
        <v>347835</v>
      </c>
      <c r="G26" s="12">
        <f t="shared" si="2"/>
        <v>1.5179196869996235E-2</v>
      </c>
      <c r="H26" s="31">
        <v>2788448</v>
      </c>
      <c r="I26" s="12">
        <f t="shared" si="7"/>
        <v>0.12168528513159188</v>
      </c>
      <c r="J26" s="31">
        <v>3465160</v>
      </c>
      <c r="K26" s="12">
        <f t="shared" si="3"/>
        <v>0.15121636933038984</v>
      </c>
      <c r="L26" s="31">
        <v>2920059</v>
      </c>
      <c r="M26" s="12">
        <f t="shared" si="4"/>
        <v>0.12742866713529213</v>
      </c>
      <c r="N26" s="31">
        <v>2324604</v>
      </c>
      <c r="O26" s="12">
        <f t="shared" si="5"/>
        <v>0.10144356307094089</v>
      </c>
      <c r="P26" s="32">
        <f t="shared" si="6"/>
        <v>22915244</v>
      </c>
    </row>
    <row r="27" spans="1:17" s="40" customFormat="1" ht="12" customHeight="1" x14ac:dyDescent="0.2">
      <c r="A27" s="7" t="s">
        <v>105</v>
      </c>
      <c r="B27" s="45"/>
      <c r="C27" s="12">
        <f t="shared" si="0"/>
        <v>0</v>
      </c>
      <c r="D27" s="38">
        <v>2387</v>
      </c>
      <c r="E27" s="12">
        <f t="shared" si="1"/>
        <v>1.5711071098816647E-4</v>
      </c>
      <c r="F27" s="38"/>
      <c r="G27" s="12">
        <f t="shared" si="2"/>
        <v>0</v>
      </c>
      <c r="H27" s="38">
        <v>2580072</v>
      </c>
      <c r="I27" s="12">
        <f t="shared" si="7"/>
        <v>0.16981857826588215</v>
      </c>
      <c r="J27" s="38">
        <v>1388515</v>
      </c>
      <c r="K27" s="12">
        <f t="shared" si="3"/>
        <v>9.1391109705795545E-2</v>
      </c>
      <c r="L27" s="38">
        <v>10182931</v>
      </c>
      <c r="M27" s="12">
        <f t="shared" si="4"/>
        <v>0.67023356906302511</v>
      </c>
      <c r="N27" s="38">
        <v>1039203</v>
      </c>
      <c r="O27" s="12">
        <f t="shared" si="5"/>
        <v>6.8399632254308992E-2</v>
      </c>
      <c r="P27" s="39">
        <f t="shared" si="6"/>
        <v>15193108</v>
      </c>
    </row>
    <row r="28" spans="1:17" s="40" customFormat="1" ht="12" customHeight="1" x14ac:dyDescent="0.2">
      <c r="A28" s="44" t="s">
        <v>64</v>
      </c>
      <c r="B28" s="41">
        <v>29935362</v>
      </c>
      <c r="C28" s="12">
        <f t="shared" si="0"/>
        <v>0.4962805272867517</v>
      </c>
      <c r="D28" s="38">
        <v>4652</v>
      </c>
      <c r="E28" s="12">
        <f t="shared" si="1"/>
        <v>7.7122735744367108E-5</v>
      </c>
      <c r="F28" s="38"/>
      <c r="G28" s="12">
        <f t="shared" si="2"/>
        <v>0</v>
      </c>
      <c r="H28" s="38">
        <v>10991203</v>
      </c>
      <c r="I28" s="12">
        <f t="shared" si="7"/>
        <v>0.18221660457474098</v>
      </c>
      <c r="J28" s="38">
        <v>5280799</v>
      </c>
      <c r="K28" s="12">
        <f t="shared" si="3"/>
        <v>8.7547219646628996E-2</v>
      </c>
      <c r="L28" s="38">
        <v>8650105</v>
      </c>
      <c r="M28" s="12">
        <f t="shared" si="4"/>
        <v>0.14340493595787374</v>
      </c>
      <c r="N28" s="38">
        <v>5457316</v>
      </c>
      <c r="O28" s="12">
        <f t="shared" si="5"/>
        <v>9.0473589798260215E-2</v>
      </c>
      <c r="P28" s="39">
        <f t="shared" si="6"/>
        <v>60319437</v>
      </c>
    </row>
    <row r="29" spans="1:17" s="40" customFormat="1" ht="12" customHeight="1" x14ac:dyDescent="0.2">
      <c r="A29" s="44" t="s">
        <v>65</v>
      </c>
      <c r="B29" s="41">
        <v>18767464</v>
      </c>
      <c r="C29" s="12">
        <f t="shared" si="0"/>
        <v>0.47711747327151899</v>
      </c>
      <c r="D29" s="38">
        <v>77</v>
      </c>
      <c r="E29" s="12">
        <f t="shared" si="1"/>
        <v>1.9575391455077233E-6</v>
      </c>
      <c r="F29" s="8"/>
      <c r="G29" s="12">
        <f t="shared" si="2"/>
        <v>0</v>
      </c>
      <c r="H29" s="38">
        <v>6111997</v>
      </c>
      <c r="I29" s="12">
        <f t="shared" si="7"/>
        <v>0.1553827712302048</v>
      </c>
      <c r="J29" s="38">
        <v>4487258</v>
      </c>
      <c r="K29" s="12">
        <f t="shared" si="3"/>
        <v>0.11407770377912593</v>
      </c>
      <c r="L29" s="38">
        <v>5296795</v>
      </c>
      <c r="M29" s="12">
        <f t="shared" si="4"/>
        <v>0.13465822802895561</v>
      </c>
      <c r="N29" s="38">
        <v>4671510</v>
      </c>
      <c r="O29" s="12">
        <f t="shared" si="5"/>
        <v>0.11876186615104917</v>
      </c>
      <c r="P29" s="39">
        <f t="shared" si="6"/>
        <v>39335101</v>
      </c>
    </row>
    <row r="30" spans="1:17" s="40" customFormat="1" ht="12" customHeight="1" x14ac:dyDescent="0.2">
      <c r="A30" s="7" t="s">
        <v>26</v>
      </c>
      <c r="B30" s="34">
        <f>SUM(B31:B35)</f>
        <v>18917120</v>
      </c>
      <c r="C30" s="12">
        <f t="shared" si="0"/>
        <v>0.46247467339537746</v>
      </c>
      <c r="D30" s="34">
        <f>SUM(D31:D35)</f>
        <v>19867</v>
      </c>
      <c r="E30" s="12">
        <f t="shared" si="1"/>
        <v>4.8569678346101116E-4</v>
      </c>
      <c r="F30" s="34">
        <f>SUM(F31:F35)</f>
        <v>512066</v>
      </c>
      <c r="G30" s="12">
        <f t="shared" si="2"/>
        <v>1.2518689742776774E-2</v>
      </c>
      <c r="H30" s="34">
        <f>SUM(H31:H35)</f>
        <v>3377779</v>
      </c>
      <c r="I30" s="12">
        <f t="shared" si="7"/>
        <v>8.2577963232604357E-2</v>
      </c>
      <c r="J30" s="34">
        <f>SUM(J31:J35)</f>
        <v>5933456</v>
      </c>
      <c r="K30" s="12">
        <f t="shared" si="3"/>
        <v>0.14505765812691587</v>
      </c>
      <c r="L30" s="34">
        <f>SUM(L31:L35)</f>
        <v>7021889</v>
      </c>
      <c r="M30" s="12">
        <f t="shared" si="4"/>
        <v>0.17166703081090534</v>
      </c>
      <c r="N30" s="34">
        <f>SUM(N31:N35)</f>
        <v>5121944</v>
      </c>
      <c r="O30" s="12">
        <f t="shared" si="5"/>
        <v>0.12521828790795919</v>
      </c>
      <c r="P30" s="39">
        <f t="shared" si="6"/>
        <v>40904121</v>
      </c>
    </row>
    <row r="31" spans="1:17" s="40" customFormat="1" ht="12" customHeight="1" x14ac:dyDescent="0.2">
      <c r="A31" s="20" t="s">
        <v>106</v>
      </c>
      <c r="B31" s="41">
        <v>7044320</v>
      </c>
      <c r="C31" s="12">
        <f t="shared" si="0"/>
        <v>0.53113069375983712</v>
      </c>
      <c r="D31" s="38">
        <v>16659</v>
      </c>
      <c r="E31" s="12">
        <f t="shared" si="1"/>
        <v>1.2560625053014524E-3</v>
      </c>
      <c r="F31" s="38">
        <v>25434</v>
      </c>
      <c r="G31" s="12">
        <f t="shared" si="2"/>
        <v>1.9176837601198836E-3</v>
      </c>
      <c r="H31" s="38">
        <v>1109957</v>
      </c>
      <c r="I31" s="12">
        <f t="shared" si="7"/>
        <v>8.3689019160626932E-2</v>
      </c>
      <c r="J31" s="38">
        <v>1228309</v>
      </c>
      <c r="K31" s="12">
        <f t="shared" si="3"/>
        <v>9.2612574573763234E-2</v>
      </c>
      <c r="L31" s="38">
        <v>2130507</v>
      </c>
      <c r="M31" s="12">
        <f t="shared" si="4"/>
        <v>0.16063689056859845</v>
      </c>
      <c r="N31" s="38">
        <v>1707689</v>
      </c>
      <c r="O31" s="12">
        <f t="shared" si="5"/>
        <v>0.12875707567175293</v>
      </c>
      <c r="P31" s="39">
        <f t="shared" si="6"/>
        <v>13262875</v>
      </c>
      <c r="Q31" s="2"/>
    </row>
    <row r="32" spans="1:17" s="40" customFormat="1" ht="12" customHeight="1" x14ac:dyDescent="0.2">
      <c r="A32" s="20" t="s">
        <v>107</v>
      </c>
      <c r="B32" s="41">
        <v>4316994</v>
      </c>
      <c r="C32" s="12">
        <f t="shared" si="0"/>
        <v>0.44190931705210351</v>
      </c>
      <c r="D32" s="38"/>
      <c r="E32" s="12">
        <f t="shared" si="1"/>
        <v>0</v>
      </c>
      <c r="F32" s="38">
        <v>332443</v>
      </c>
      <c r="G32" s="12">
        <f t="shared" si="2"/>
        <v>3.4030545117448033E-2</v>
      </c>
      <c r="H32" s="38">
        <v>887611</v>
      </c>
      <c r="I32" s="12">
        <f t="shared" si="7"/>
        <v>9.086034653231731E-2</v>
      </c>
      <c r="J32" s="38">
        <v>1641020</v>
      </c>
      <c r="K32" s="12">
        <f t="shared" si="3"/>
        <v>0.16798309830146693</v>
      </c>
      <c r="L32" s="38">
        <v>1463130</v>
      </c>
      <c r="M32" s="12">
        <f t="shared" si="4"/>
        <v>0.14977337912872804</v>
      </c>
      <c r="N32" s="38">
        <v>1127761</v>
      </c>
      <c r="O32" s="12">
        <f t="shared" si="5"/>
        <v>0.11544331386793619</v>
      </c>
      <c r="P32" s="39">
        <f t="shared" si="6"/>
        <v>9768959</v>
      </c>
    </row>
    <row r="33" spans="1:17" s="40" customFormat="1" ht="12" customHeight="1" x14ac:dyDescent="0.2">
      <c r="A33" s="20" t="s">
        <v>108</v>
      </c>
      <c r="B33" s="41">
        <v>4280594</v>
      </c>
      <c r="C33" s="12">
        <f t="shared" si="0"/>
        <v>0.46288171358388774</v>
      </c>
      <c r="D33" s="9"/>
      <c r="E33" s="12">
        <f t="shared" si="1"/>
        <v>0</v>
      </c>
      <c r="F33" s="38">
        <v>46988</v>
      </c>
      <c r="G33" s="12">
        <f t="shared" si="2"/>
        <v>5.0810438826666849E-3</v>
      </c>
      <c r="H33" s="38">
        <v>699803</v>
      </c>
      <c r="I33" s="12">
        <f t="shared" si="7"/>
        <v>7.5673145318417345E-2</v>
      </c>
      <c r="J33" s="38">
        <v>1274726</v>
      </c>
      <c r="K33" s="12">
        <f t="shared" si="3"/>
        <v>0.13784240113169688</v>
      </c>
      <c r="L33" s="38">
        <v>1519881</v>
      </c>
      <c r="M33" s="12">
        <f t="shared" si="4"/>
        <v>0.16435221880972428</v>
      </c>
      <c r="N33" s="38">
        <v>1425714</v>
      </c>
      <c r="O33" s="12">
        <f t="shared" si="5"/>
        <v>0.15416947727360711</v>
      </c>
      <c r="P33" s="39">
        <f t="shared" si="6"/>
        <v>9247706</v>
      </c>
    </row>
    <row r="34" spans="1:17" s="40" customFormat="1" ht="12" customHeight="1" x14ac:dyDescent="0.2">
      <c r="A34" s="20" t="s">
        <v>109</v>
      </c>
      <c r="B34" s="41">
        <v>965579</v>
      </c>
      <c r="C34" s="12">
        <f t="shared" si="0"/>
        <v>0.32531078029792054</v>
      </c>
      <c r="D34" s="8">
        <v>3208</v>
      </c>
      <c r="E34" s="12">
        <f t="shared" si="1"/>
        <v>1.0807991714771438E-3</v>
      </c>
      <c r="F34" s="8"/>
      <c r="G34" s="12">
        <f t="shared" si="2"/>
        <v>0</v>
      </c>
      <c r="H34" s="38">
        <v>173229</v>
      </c>
      <c r="I34" s="12">
        <f t="shared" si="7"/>
        <v>5.8362144537348552E-2</v>
      </c>
      <c r="J34" s="38">
        <v>653714</v>
      </c>
      <c r="K34" s="12">
        <f t="shared" si="3"/>
        <v>0.22024113141615012</v>
      </c>
      <c r="L34" s="38">
        <v>813982</v>
      </c>
      <c r="M34" s="12">
        <f t="shared" si="4"/>
        <v>0.27423661820364981</v>
      </c>
      <c r="N34" s="38">
        <v>358462</v>
      </c>
      <c r="O34" s="12">
        <f t="shared" si="5"/>
        <v>0.12076852637345385</v>
      </c>
      <c r="P34" s="39">
        <f t="shared" si="6"/>
        <v>2968174</v>
      </c>
    </row>
    <row r="35" spans="1:17" s="40" customFormat="1" ht="12" customHeight="1" x14ac:dyDescent="0.2">
      <c r="A35" s="20" t="s">
        <v>110</v>
      </c>
      <c r="B35" s="41">
        <v>2309633</v>
      </c>
      <c r="C35" s="12">
        <f t="shared" si="0"/>
        <v>0.40832157233381544</v>
      </c>
      <c r="D35" s="9"/>
      <c r="E35" s="12">
        <f t="shared" si="1"/>
        <v>0</v>
      </c>
      <c r="F35" s="38">
        <v>107201</v>
      </c>
      <c r="G35" s="12">
        <f t="shared" si="2"/>
        <v>1.8952136930740663E-2</v>
      </c>
      <c r="H35" s="38">
        <v>507179</v>
      </c>
      <c r="I35" s="12">
        <f t="shared" si="7"/>
        <v>8.9664516715292936E-2</v>
      </c>
      <c r="J35" s="38">
        <v>1135687</v>
      </c>
      <c r="K35" s="12">
        <f t="shared" si="3"/>
        <v>0.20077886898874145</v>
      </c>
      <c r="L35" s="38">
        <v>1094389</v>
      </c>
      <c r="M35" s="12">
        <f t="shared" si="4"/>
        <v>0.1934777677773187</v>
      </c>
      <c r="N35" s="38">
        <v>502318</v>
      </c>
      <c r="O35" s="12">
        <f t="shared" si="5"/>
        <v>8.880513725409081E-2</v>
      </c>
      <c r="P35" s="39">
        <f t="shared" si="6"/>
        <v>5656407</v>
      </c>
    </row>
    <row r="36" spans="1:17" s="40" customFormat="1" ht="12" customHeight="1" x14ac:dyDescent="0.2">
      <c r="A36" s="7" t="s">
        <v>27</v>
      </c>
      <c r="B36" s="41"/>
      <c r="C36" s="12">
        <f t="shared" si="0"/>
        <v>0</v>
      </c>
      <c r="D36" s="38"/>
      <c r="E36" s="12">
        <f t="shared" si="1"/>
        <v>0</v>
      </c>
      <c r="F36" s="8"/>
      <c r="G36" s="12">
        <f t="shared" si="2"/>
        <v>0</v>
      </c>
      <c r="H36" s="38">
        <v>840029</v>
      </c>
      <c r="I36" s="12">
        <f t="shared" si="7"/>
        <v>0.78727821076584525</v>
      </c>
      <c r="J36" s="10">
        <v>14090</v>
      </c>
      <c r="K36" s="12">
        <f t="shared" si="3"/>
        <v>1.3205198855861834E-2</v>
      </c>
      <c r="L36" s="38">
        <v>212885</v>
      </c>
      <c r="M36" s="12">
        <f t="shared" si="4"/>
        <v>0.19951659037829286</v>
      </c>
      <c r="N36" s="10"/>
      <c r="O36" s="12">
        <f t="shared" si="5"/>
        <v>0</v>
      </c>
      <c r="P36" s="39">
        <f t="shared" si="6"/>
        <v>1067004</v>
      </c>
    </row>
    <row r="37" spans="1:17" ht="12" customHeight="1" x14ac:dyDescent="0.2">
      <c r="A37" s="44" t="s">
        <v>71</v>
      </c>
      <c r="B37" s="30">
        <v>13128102</v>
      </c>
      <c r="C37" s="12">
        <f t="shared" si="0"/>
        <v>0.50394593356256911</v>
      </c>
      <c r="D37" s="31">
        <v>142866</v>
      </c>
      <c r="E37" s="12">
        <f t="shared" si="1"/>
        <v>5.4841697409381794E-3</v>
      </c>
      <c r="F37" s="31">
        <v>157462</v>
      </c>
      <c r="G37" s="12">
        <f t="shared" si="2"/>
        <v>6.0444635934904572E-3</v>
      </c>
      <c r="H37" s="31">
        <v>3739953</v>
      </c>
      <c r="I37" s="12">
        <f t="shared" si="7"/>
        <v>0.14356485850468947</v>
      </c>
      <c r="J37" s="31">
        <v>3013399</v>
      </c>
      <c r="K37" s="12">
        <f t="shared" si="3"/>
        <v>0.11567476945650729</v>
      </c>
      <c r="L37" s="31">
        <v>3123934</v>
      </c>
      <c r="M37" s="12">
        <f t="shared" si="4"/>
        <v>0.11991785530138711</v>
      </c>
      <c r="N37" s="31">
        <v>2744900</v>
      </c>
      <c r="O37" s="12">
        <f t="shared" si="5"/>
        <v>0.10536794984041836</v>
      </c>
      <c r="P37" s="32">
        <f t="shared" si="6"/>
        <v>26050616</v>
      </c>
    </row>
    <row r="38" spans="1:17" ht="12" customHeight="1" x14ac:dyDescent="0.2">
      <c r="A38" s="44" t="s">
        <v>92</v>
      </c>
      <c r="B38" s="30">
        <v>4063957</v>
      </c>
      <c r="C38" s="12">
        <f t="shared" si="0"/>
        <v>0.48717676995746628</v>
      </c>
      <c r="D38" s="31"/>
      <c r="E38" s="12">
        <f t="shared" si="1"/>
        <v>0</v>
      </c>
      <c r="F38" s="31"/>
      <c r="G38" s="12">
        <f t="shared" si="2"/>
        <v>0</v>
      </c>
      <c r="H38" s="31">
        <v>1158528</v>
      </c>
      <c r="I38" s="12">
        <f t="shared" si="7"/>
        <v>0.13888137323925512</v>
      </c>
      <c r="J38" s="31">
        <v>1190113</v>
      </c>
      <c r="K38" s="12">
        <f t="shared" si="3"/>
        <v>0.1426677022479298</v>
      </c>
      <c r="L38" s="31">
        <v>1312060</v>
      </c>
      <c r="M38" s="12">
        <f t="shared" si="4"/>
        <v>0.15728639667949076</v>
      </c>
      <c r="N38" s="31">
        <v>617195</v>
      </c>
      <c r="O38" s="12">
        <f t="shared" si="5"/>
        <v>7.398775787585804E-2</v>
      </c>
      <c r="P38" s="32">
        <f t="shared" si="6"/>
        <v>8341853</v>
      </c>
    </row>
    <row r="39" spans="1:17" ht="12" customHeight="1" x14ac:dyDescent="0.2">
      <c r="A39" s="7" t="s">
        <v>29</v>
      </c>
      <c r="B39" s="30">
        <v>17915157</v>
      </c>
      <c r="C39" s="12">
        <f t="shared" si="0"/>
        <v>0.5657617684127314</v>
      </c>
      <c r="D39" s="9">
        <v>88177</v>
      </c>
      <c r="E39" s="12">
        <f t="shared" si="1"/>
        <v>2.7846351250692038E-3</v>
      </c>
      <c r="F39" s="31"/>
      <c r="G39" s="12">
        <f t="shared" si="2"/>
        <v>0</v>
      </c>
      <c r="H39" s="31">
        <v>3249893</v>
      </c>
      <c r="I39" s="12">
        <f t="shared" si="7"/>
        <v>0.10263182236316193</v>
      </c>
      <c r="J39" s="31">
        <v>3015012</v>
      </c>
      <c r="K39" s="12">
        <f t="shared" si="3"/>
        <v>9.521426582561382E-2</v>
      </c>
      <c r="L39" s="31">
        <v>4070366</v>
      </c>
      <c r="M39" s="12">
        <f t="shared" si="4"/>
        <v>0.12854241055476412</v>
      </c>
      <c r="N39" s="31">
        <v>3326944</v>
      </c>
      <c r="O39" s="12">
        <f t="shared" si="5"/>
        <v>0.10506509771865948</v>
      </c>
      <c r="P39" s="32">
        <f t="shared" si="6"/>
        <v>31665549</v>
      </c>
    </row>
    <row r="40" spans="1:17" ht="12" customHeight="1" x14ac:dyDescent="0.2">
      <c r="A40" s="7" t="s">
        <v>72</v>
      </c>
      <c r="B40" s="30">
        <v>10927804</v>
      </c>
      <c r="C40" s="12">
        <f t="shared" si="0"/>
        <v>0.46690258031964343</v>
      </c>
      <c r="D40" s="9"/>
      <c r="E40" s="12">
        <f t="shared" si="1"/>
        <v>0</v>
      </c>
      <c r="F40" s="8"/>
      <c r="G40" s="12">
        <f t="shared" si="2"/>
        <v>0</v>
      </c>
      <c r="H40" s="31">
        <v>3288775</v>
      </c>
      <c r="I40" s="12">
        <f t="shared" si="7"/>
        <v>0.14051656980585811</v>
      </c>
      <c r="J40" s="31">
        <v>3177186</v>
      </c>
      <c r="K40" s="12">
        <f t="shared" si="3"/>
        <v>0.13574880566630282</v>
      </c>
      <c r="L40" s="31">
        <v>3585975</v>
      </c>
      <c r="M40" s="12">
        <f t="shared" si="4"/>
        <v>0.15321477036573253</v>
      </c>
      <c r="N40" s="31">
        <v>2425151</v>
      </c>
      <c r="O40" s="12">
        <f t="shared" si="5"/>
        <v>0.1036172738424631</v>
      </c>
      <c r="P40" s="32">
        <f t="shared" si="6"/>
        <v>23404891</v>
      </c>
    </row>
    <row r="41" spans="1:17" s="40" customFormat="1" ht="12" customHeight="1" x14ac:dyDescent="0.2">
      <c r="A41" s="44" t="s">
        <v>73</v>
      </c>
      <c r="B41" s="41">
        <v>19188529</v>
      </c>
      <c r="C41" s="12">
        <f t="shared" si="0"/>
        <v>0.47347795825686845</v>
      </c>
      <c r="D41" s="9"/>
      <c r="E41" s="12">
        <f t="shared" si="1"/>
        <v>0</v>
      </c>
      <c r="F41" s="38">
        <v>489485</v>
      </c>
      <c r="G41" s="12">
        <f t="shared" si="2"/>
        <v>1.2078068016436447E-2</v>
      </c>
      <c r="H41" s="38">
        <v>6216673</v>
      </c>
      <c r="I41" s="12">
        <f t="shared" si="7"/>
        <v>0.15339673193242698</v>
      </c>
      <c r="J41" s="38">
        <v>3521067</v>
      </c>
      <c r="K41" s="12">
        <f t="shared" si="3"/>
        <v>8.6882512674402348E-2</v>
      </c>
      <c r="L41" s="43">
        <v>5425505</v>
      </c>
      <c r="M41" s="12">
        <f t="shared" si="4"/>
        <v>0.13387462008747159</v>
      </c>
      <c r="N41" s="38">
        <v>5685504</v>
      </c>
      <c r="O41" s="12">
        <f t="shared" si="5"/>
        <v>0.14029010903239422</v>
      </c>
      <c r="P41" s="39">
        <f t="shared" si="6"/>
        <v>40526763</v>
      </c>
    </row>
    <row r="42" spans="1:17" ht="12" customHeight="1" x14ac:dyDescent="0.2">
      <c r="A42" s="7" t="s">
        <v>31</v>
      </c>
      <c r="B42" s="30">
        <v>21821481</v>
      </c>
      <c r="C42" s="12">
        <f t="shared" si="0"/>
        <v>0.52241632802684224</v>
      </c>
      <c r="D42" s="31"/>
      <c r="E42" s="12">
        <f t="shared" si="1"/>
        <v>0</v>
      </c>
      <c r="F42" s="8"/>
      <c r="G42" s="12">
        <f t="shared" si="2"/>
        <v>0</v>
      </c>
      <c r="H42" s="31">
        <v>4089469</v>
      </c>
      <c r="I42" s="12">
        <f t="shared" si="7"/>
        <v>9.7903775575984162E-2</v>
      </c>
      <c r="J42" s="31">
        <v>4420816</v>
      </c>
      <c r="K42" s="12">
        <f t="shared" si="3"/>
        <v>0.10583637570714438</v>
      </c>
      <c r="L42" s="31">
        <v>6006456</v>
      </c>
      <c r="M42" s="12">
        <f t="shared" si="4"/>
        <v>0.14379732924519628</v>
      </c>
      <c r="N42" s="31">
        <v>5432067</v>
      </c>
      <c r="O42" s="12">
        <f t="shared" si="5"/>
        <v>0.13004619144483295</v>
      </c>
      <c r="P42" s="32">
        <f t="shared" si="6"/>
        <v>41770289</v>
      </c>
    </row>
    <row r="43" spans="1:17" ht="12" customHeight="1" x14ac:dyDescent="0.2">
      <c r="A43" s="7" t="s">
        <v>32</v>
      </c>
      <c r="B43" s="30">
        <v>13680984</v>
      </c>
      <c r="C43" s="12">
        <f t="shared" si="0"/>
        <v>0.50720883589151988</v>
      </c>
      <c r="D43" s="31">
        <v>471293</v>
      </c>
      <c r="E43" s="12">
        <f t="shared" si="1"/>
        <v>1.7472717890308333E-2</v>
      </c>
      <c r="F43" s="8">
        <v>67628</v>
      </c>
      <c r="G43" s="12">
        <f t="shared" si="2"/>
        <v>2.5072406453857197E-3</v>
      </c>
      <c r="H43" s="31">
        <v>3539837</v>
      </c>
      <c r="I43" s="12">
        <f t="shared" si="7"/>
        <v>0.13123592601348924</v>
      </c>
      <c r="J43" s="31">
        <v>3252421</v>
      </c>
      <c r="K43" s="12">
        <f t="shared" si="3"/>
        <v>0.12058026449260761</v>
      </c>
      <c r="L43" s="31">
        <v>3540254</v>
      </c>
      <c r="M43" s="12">
        <f t="shared" si="4"/>
        <v>0.13125138587255833</v>
      </c>
      <c r="N43" s="31">
        <v>2420662</v>
      </c>
      <c r="O43" s="12">
        <f t="shared" si="5"/>
        <v>8.9743629194130939E-2</v>
      </c>
      <c r="P43" s="32">
        <f t="shared" si="6"/>
        <v>26973079</v>
      </c>
      <c r="Q43" s="4"/>
    </row>
    <row r="44" spans="1:17" ht="12" customHeight="1" x14ac:dyDescent="0.2">
      <c r="A44" s="44" t="s">
        <v>74</v>
      </c>
      <c r="B44" s="30">
        <v>16904733</v>
      </c>
      <c r="C44" s="12">
        <f t="shared" si="0"/>
        <v>0.4154083930776461</v>
      </c>
      <c r="D44" s="31">
        <v>22906</v>
      </c>
      <c r="E44" s="12">
        <f t="shared" si="1"/>
        <v>5.6288050523108297E-4</v>
      </c>
      <c r="F44" s="31">
        <v>262549</v>
      </c>
      <c r="G44" s="12">
        <f t="shared" si="2"/>
        <v>6.4517468684150711E-3</v>
      </c>
      <c r="H44" s="31">
        <v>4951625</v>
      </c>
      <c r="I44" s="12">
        <f t="shared" si="7"/>
        <v>0.12167873839670224</v>
      </c>
      <c r="J44" s="31">
        <v>7884710</v>
      </c>
      <c r="K44" s="12">
        <f t="shared" si="3"/>
        <v>0.19375489166159837</v>
      </c>
      <c r="L44" s="31">
        <v>6514213</v>
      </c>
      <c r="M44" s="12">
        <f t="shared" si="4"/>
        <v>0.16007698876376883</v>
      </c>
      <c r="N44" s="31">
        <v>4153514</v>
      </c>
      <c r="O44" s="12">
        <f t="shared" si="5"/>
        <v>0.10206636072663829</v>
      </c>
      <c r="P44" s="32">
        <f t="shared" si="6"/>
        <v>40694250</v>
      </c>
      <c r="Q44" s="4"/>
    </row>
    <row r="45" spans="1:17" ht="12" customHeight="1" x14ac:dyDescent="0.2">
      <c r="A45" s="44" t="s">
        <v>75</v>
      </c>
      <c r="B45" s="30">
        <v>69569816</v>
      </c>
      <c r="C45" s="12">
        <f t="shared" si="0"/>
        <v>0.47938851005167771</v>
      </c>
      <c r="D45" s="31">
        <v>855062</v>
      </c>
      <c r="E45" s="12">
        <f t="shared" si="1"/>
        <v>5.8920221692379876E-3</v>
      </c>
      <c r="F45" s="31">
        <v>1847031</v>
      </c>
      <c r="G45" s="12">
        <f t="shared" si="2"/>
        <v>1.272743683998331E-2</v>
      </c>
      <c r="H45" s="31">
        <v>20902145</v>
      </c>
      <c r="I45" s="12">
        <f t="shared" si="7"/>
        <v>0.14403154592839695</v>
      </c>
      <c r="J45" s="31">
        <v>15119321</v>
      </c>
      <c r="K45" s="12">
        <f t="shared" si="3"/>
        <v>0.10418352647623851</v>
      </c>
      <c r="L45" s="31">
        <v>23159376</v>
      </c>
      <c r="M45" s="12">
        <f t="shared" si="4"/>
        <v>0.15958557018990224</v>
      </c>
      <c r="N45" s="31">
        <v>13669242</v>
      </c>
      <c r="O45" s="12">
        <f t="shared" si="5"/>
        <v>9.4191388344563323E-2</v>
      </c>
      <c r="P45" s="32">
        <f t="shared" si="6"/>
        <v>145121993</v>
      </c>
      <c r="Q45" s="4"/>
    </row>
    <row r="46" spans="1:17" ht="12" customHeight="1" x14ac:dyDescent="0.2">
      <c r="A46" s="44" t="s">
        <v>93</v>
      </c>
      <c r="B46" s="30">
        <v>17558436</v>
      </c>
      <c r="C46" s="12">
        <f t="shared" si="0"/>
        <v>0.55502976517399571</v>
      </c>
      <c r="D46" s="9"/>
      <c r="E46" s="12">
        <f t="shared" si="1"/>
        <v>0</v>
      </c>
      <c r="F46" s="31">
        <v>8693</v>
      </c>
      <c r="G46" s="12">
        <f t="shared" si="2"/>
        <v>2.7478949427258467E-4</v>
      </c>
      <c r="H46" s="31">
        <v>3580700</v>
      </c>
      <c r="I46" s="12">
        <f t="shared" si="7"/>
        <v>0.11318747752695778</v>
      </c>
      <c r="J46" s="31">
        <v>3421192</v>
      </c>
      <c r="K46" s="12">
        <f t="shared" si="3"/>
        <v>0.10814536057625819</v>
      </c>
      <c r="L46" s="31">
        <v>3822684</v>
      </c>
      <c r="M46" s="12">
        <f t="shared" si="4"/>
        <v>0.12083669655169689</v>
      </c>
      <c r="N46" s="31">
        <v>3243420</v>
      </c>
      <c r="O46" s="12">
        <f t="shared" si="5"/>
        <v>0.10252591067681889</v>
      </c>
      <c r="P46" s="32">
        <f t="shared" si="6"/>
        <v>31635125</v>
      </c>
    </row>
    <row r="47" spans="1:17" ht="12" customHeight="1" x14ac:dyDescent="0.2">
      <c r="A47" s="44" t="s">
        <v>76</v>
      </c>
      <c r="B47" s="30">
        <v>48733919</v>
      </c>
      <c r="C47" s="12">
        <f t="shared" si="0"/>
        <v>0.48970929976025868</v>
      </c>
      <c r="D47" s="31">
        <v>63479</v>
      </c>
      <c r="E47" s="12">
        <f t="shared" si="1"/>
        <v>6.3787721729256905E-4</v>
      </c>
      <c r="F47" s="31">
        <v>194718</v>
      </c>
      <c r="G47" s="12">
        <f t="shared" si="2"/>
        <v>1.9566498526563821E-3</v>
      </c>
      <c r="H47" s="31">
        <v>14295550</v>
      </c>
      <c r="I47" s="12">
        <f t="shared" si="7"/>
        <v>0.1436507451860739</v>
      </c>
      <c r="J47" s="31">
        <v>10509568</v>
      </c>
      <c r="K47" s="12">
        <f t="shared" si="3"/>
        <v>0.10560679895378047</v>
      </c>
      <c r="L47" s="31">
        <v>16299340</v>
      </c>
      <c r="M47" s="12">
        <f t="shared" si="4"/>
        <v>0.16378609686519105</v>
      </c>
      <c r="N47" s="31">
        <v>9419443</v>
      </c>
      <c r="O47" s="12">
        <f t="shared" si="5"/>
        <v>9.4652532164746908E-2</v>
      </c>
      <c r="P47" s="32">
        <f t="shared" si="6"/>
        <v>99516017</v>
      </c>
    </row>
    <row r="48" spans="1:17" s="24" customFormat="1" hidden="1" x14ac:dyDescent="0.2">
      <c r="A48" s="24" t="s">
        <v>36</v>
      </c>
      <c r="B48" s="25">
        <f>SUM(B5:B47)-B10-B11-B31-B32-B33-B34-B35-B7-B8-B15-B16</f>
        <v>713907405</v>
      </c>
      <c r="C48" s="26">
        <f t="shared" si="0"/>
        <v>0.47521536509997431</v>
      </c>
      <c r="D48" s="25">
        <f>SUM(D5:D47)-D10-D11-D31-D32-D33-D34-D35-D7-D8-D15-D16</f>
        <v>2855033</v>
      </c>
      <c r="E48" s="26">
        <f t="shared" si="1"/>
        <v>1.9004643178725327E-3</v>
      </c>
      <c r="F48" s="25">
        <f>SUM(F5:F47)-F10-F11-F31-F32-F33-F34-F35-F7-F8-F15-F16</f>
        <v>6475805</v>
      </c>
      <c r="G48" s="26">
        <f t="shared" si="2"/>
        <v>4.3106459126744023E-3</v>
      </c>
      <c r="H48" s="25">
        <f>SUM(H5:H47)-H10-H11-H31-H32-H33-H34-H35-H7-H8-H15-H16</f>
        <v>216310713</v>
      </c>
      <c r="I48" s="26">
        <f t="shared" si="7"/>
        <v>0.14398810508672447</v>
      </c>
      <c r="J48" s="25">
        <f>SUM(J5:J47)-J10-J11-J31-J32-J33-J34-J35-J7-J8-J15-J16</f>
        <v>176522208</v>
      </c>
      <c r="K48" s="26">
        <f t="shared" si="3"/>
        <v>0.11750272505294101</v>
      </c>
      <c r="L48" s="25">
        <f>SUM(L5:L47)-L10-L11-L31-L32-L33-L34-L35-L7-L8-L15-L16</f>
        <v>228290047</v>
      </c>
      <c r="M48" s="26">
        <f t="shared" si="4"/>
        <v>0.15196219744183112</v>
      </c>
      <c r="N48" s="25">
        <f>SUM(N5:N47)-N10-N11-N31-N32-N33-N34-N35-N7-N8-N15-N16</f>
        <v>157920612</v>
      </c>
      <c r="O48" s="26">
        <f t="shared" si="5"/>
        <v>0.10512049708798214</v>
      </c>
      <c r="P48" s="25">
        <f>SUM(P5:P47)-P10-P11-P31-P32-P33-P34-P35-P7-P8-P15-P16</f>
        <v>1502281823</v>
      </c>
    </row>
    <row r="49" spans="1:1" ht="24" customHeight="1" x14ac:dyDescent="0.2">
      <c r="A49" s="11" t="s">
        <v>114</v>
      </c>
    </row>
  </sheetData>
  <mergeCells count="1">
    <mergeCell ref="A3:P3"/>
  </mergeCells>
  <phoneticPr fontId="9" type="noConversion"/>
  <pageMargins left="0.18" right="0.09" top="0.54" bottom="0.14000000000000001" header="0.09" footer="0.14000000000000001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18" sqref="A18"/>
    </sheetView>
  </sheetViews>
  <sheetFormatPr defaultRowHeight="12.75" x14ac:dyDescent="0.2"/>
  <cols>
    <col min="1" max="1" width="31.85546875" bestFit="1" customWidth="1"/>
    <col min="2" max="2" width="10.140625" style="37" bestFit="1" customWidth="1"/>
  </cols>
  <sheetData>
    <row r="1" spans="1:2" s="36" customFormat="1" ht="38.25" x14ac:dyDescent="0.2">
      <c r="A1" s="48" t="s">
        <v>1</v>
      </c>
      <c r="B1" s="49" t="s">
        <v>113</v>
      </c>
    </row>
    <row r="2" spans="1:2" x14ac:dyDescent="0.2">
      <c r="A2" s="50" t="s">
        <v>80</v>
      </c>
      <c r="B2" s="51">
        <v>151201.20000000001</v>
      </c>
    </row>
    <row r="3" spans="1:2" x14ac:dyDescent="0.2">
      <c r="A3" s="52" t="s">
        <v>86</v>
      </c>
      <c r="B3" s="51">
        <v>613216.92000000004</v>
      </c>
    </row>
    <row r="4" spans="1:2" x14ac:dyDescent="0.2">
      <c r="A4" s="50" t="s">
        <v>10</v>
      </c>
      <c r="B4" s="51">
        <v>128738.52</v>
      </c>
    </row>
    <row r="5" spans="1:2" x14ac:dyDescent="0.2">
      <c r="A5" s="50" t="s">
        <v>87</v>
      </c>
      <c r="B5" s="51">
        <v>1420260.46</v>
      </c>
    </row>
    <row r="6" spans="1:2" x14ac:dyDescent="0.2">
      <c r="A6" s="50" t="s">
        <v>12</v>
      </c>
      <c r="B6" s="51">
        <v>237366.35</v>
      </c>
    </row>
    <row r="7" spans="1:2" x14ac:dyDescent="0.2">
      <c r="A7" s="50" t="s">
        <v>13</v>
      </c>
      <c r="B7" s="51">
        <v>1082087.3700000001</v>
      </c>
    </row>
    <row r="8" spans="1:2" x14ac:dyDescent="0.2">
      <c r="A8" s="50" t="s">
        <v>14</v>
      </c>
      <c r="B8" s="51">
        <v>290235.77</v>
      </c>
    </row>
    <row r="9" spans="1:2" x14ac:dyDescent="0.2">
      <c r="A9" s="50" t="s">
        <v>15</v>
      </c>
      <c r="B9" s="51">
        <v>197848.75</v>
      </c>
    </row>
    <row r="10" spans="1:2" x14ac:dyDescent="0.2">
      <c r="A10" s="50" t="s">
        <v>16</v>
      </c>
      <c r="B10" s="51">
        <v>515262.98</v>
      </c>
    </row>
    <row r="11" spans="1:2" x14ac:dyDescent="0.2">
      <c r="A11" s="50" t="s">
        <v>81</v>
      </c>
      <c r="B11" s="51">
        <v>91167.5</v>
      </c>
    </row>
    <row r="12" spans="1:2" x14ac:dyDescent="0.2">
      <c r="A12" s="50" t="s">
        <v>17</v>
      </c>
      <c r="B12" s="51">
        <v>542713.43000000005</v>
      </c>
    </row>
    <row r="13" spans="1:2" x14ac:dyDescent="0.2">
      <c r="A13" s="50" t="s">
        <v>78</v>
      </c>
      <c r="B13" s="51">
        <v>110350.01</v>
      </c>
    </row>
    <row r="14" spans="1:2" x14ac:dyDescent="0.2">
      <c r="A14" s="50" t="s">
        <v>18</v>
      </c>
      <c r="B14" s="51">
        <v>371188.1</v>
      </c>
    </row>
    <row r="15" spans="1:2" x14ac:dyDescent="0.2">
      <c r="A15" s="50" t="s">
        <v>88</v>
      </c>
      <c r="B15" s="51">
        <v>67355.48</v>
      </c>
    </row>
    <row r="16" spans="1:2" x14ac:dyDescent="0.2">
      <c r="A16" s="50" t="s">
        <v>19</v>
      </c>
      <c r="B16" s="51">
        <v>2224093.2400000002</v>
      </c>
    </row>
    <row r="17" spans="1:2" x14ac:dyDescent="0.2">
      <c r="A17" s="50" t="s">
        <v>94</v>
      </c>
      <c r="B17" s="51">
        <v>926696.7</v>
      </c>
    </row>
    <row r="18" spans="1:2" x14ac:dyDescent="0.2">
      <c r="A18" s="50" t="s">
        <v>96</v>
      </c>
      <c r="B18" s="53"/>
    </row>
    <row r="19" spans="1:2" x14ac:dyDescent="0.2">
      <c r="A19" s="50" t="s">
        <v>20</v>
      </c>
      <c r="B19" s="51">
        <v>484322.55</v>
      </c>
    </row>
    <row r="20" spans="1:2" x14ac:dyDescent="0.2">
      <c r="A20" s="50" t="s">
        <v>21</v>
      </c>
      <c r="B20" s="51">
        <v>1875998.66</v>
      </c>
    </row>
    <row r="21" spans="1:2" x14ac:dyDescent="0.2">
      <c r="A21" s="50" t="s">
        <v>22</v>
      </c>
      <c r="B21" s="51">
        <v>7031106.4400000004</v>
      </c>
    </row>
    <row r="22" spans="1:2" x14ac:dyDescent="0.2">
      <c r="A22" s="50" t="s">
        <v>23</v>
      </c>
      <c r="B22" s="51">
        <v>285163.18</v>
      </c>
    </row>
    <row r="23" spans="1:2" x14ac:dyDescent="0.2">
      <c r="A23" s="50" t="s">
        <v>24</v>
      </c>
      <c r="B23" s="51">
        <v>1548855.07</v>
      </c>
    </row>
    <row r="24" spans="1:2" x14ac:dyDescent="0.2">
      <c r="A24" s="50" t="s">
        <v>25</v>
      </c>
      <c r="B24" s="51">
        <v>552790.75</v>
      </c>
    </row>
    <row r="25" spans="1:2" x14ac:dyDescent="0.2">
      <c r="A25" s="50" t="s">
        <v>28</v>
      </c>
      <c r="B25" s="51">
        <v>353810.76</v>
      </c>
    </row>
    <row r="26" spans="1:2" x14ac:dyDescent="0.2">
      <c r="A26" s="50" t="s">
        <v>82</v>
      </c>
      <c r="B26" s="51">
        <v>22420.1</v>
      </c>
    </row>
    <row r="27" spans="1:2" x14ac:dyDescent="0.2">
      <c r="A27" s="50" t="s">
        <v>95</v>
      </c>
      <c r="B27" s="51">
        <v>97718.33</v>
      </c>
    </row>
    <row r="28" spans="1:2" x14ac:dyDescent="0.2">
      <c r="A28" s="50" t="s">
        <v>83</v>
      </c>
      <c r="B28" s="51">
        <v>44242</v>
      </c>
    </row>
    <row r="29" spans="1:2" x14ac:dyDescent="0.2">
      <c r="A29" s="50" t="s">
        <v>29</v>
      </c>
      <c r="B29" s="51">
        <v>312831.26</v>
      </c>
    </row>
    <row r="30" spans="1:2" x14ac:dyDescent="0.2">
      <c r="A30" s="50" t="s">
        <v>97</v>
      </c>
      <c r="B30" s="51">
        <v>255058.41</v>
      </c>
    </row>
    <row r="31" spans="1:2" x14ac:dyDescent="0.2">
      <c r="A31" s="50" t="s">
        <v>30</v>
      </c>
      <c r="B31" s="51">
        <v>757785.82</v>
      </c>
    </row>
    <row r="32" spans="1:2" x14ac:dyDescent="0.2">
      <c r="A32" s="50" t="s">
        <v>31</v>
      </c>
      <c r="B32" s="51">
        <v>365637.43</v>
      </c>
    </row>
    <row r="33" spans="1:2" x14ac:dyDescent="0.2">
      <c r="A33" s="50" t="s">
        <v>32</v>
      </c>
      <c r="B33" s="51">
        <v>398687.95</v>
      </c>
    </row>
    <row r="34" spans="1:2" x14ac:dyDescent="0.2">
      <c r="A34" s="50" t="s">
        <v>33</v>
      </c>
      <c r="B34" s="51">
        <v>928096.06</v>
      </c>
    </row>
    <row r="35" spans="1:2" x14ac:dyDescent="0.2">
      <c r="A35" s="50" t="s">
        <v>34</v>
      </c>
      <c r="B35" s="51">
        <v>3554990.67</v>
      </c>
    </row>
    <row r="36" spans="1:2" x14ac:dyDescent="0.2">
      <c r="A36" s="50" t="s">
        <v>84</v>
      </c>
      <c r="B36" s="51">
        <v>317420.7</v>
      </c>
    </row>
    <row r="37" spans="1:2" x14ac:dyDescent="0.2">
      <c r="A37" s="50" t="s">
        <v>79</v>
      </c>
      <c r="B37" s="51">
        <v>96625.01</v>
      </c>
    </row>
    <row r="38" spans="1:2" x14ac:dyDescent="0.2">
      <c r="A38" s="50" t="s">
        <v>35</v>
      </c>
      <c r="B38" s="51">
        <v>2777746.12</v>
      </c>
    </row>
    <row r="39" spans="1:2" x14ac:dyDescent="0.2">
      <c r="A39" s="46" t="s">
        <v>85</v>
      </c>
      <c r="B39" s="47">
        <f>SUM(B2:B38)</f>
        <v>31031090.050000001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</vt:lpstr>
      <vt:lpstr>Library Detail</vt:lpstr>
      <vt:lpstr>Detail!Print_Area</vt:lpstr>
    </vt:vector>
  </TitlesOfParts>
  <Company>Minnesota State Colleges and Universities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2015-04-17T14:01:49Z</cp:lastPrinted>
  <dcterms:created xsi:type="dcterms:W3CDTF">2008-03-05T13:52:28Z</dcterms:created>
  <dcterms:modified xsi:type="dcterms:W3CDTF">2019-05-15T14:29:43Z</dcterms:modified>
</cp:coreProperties>
</file>