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1\"/>
    </mc:Choice>
  </mc:AlternateContent>
  <bookViews>
    <workbookView xWindow="0" yWindow="0" windowWidth="21600" windowHeight="9720"/>
  </bookViews>
  <sheets>
    <sheet name="Summary" sheetId="2" r:id="rId1"/>
    <sheet name="Detail" sheetId="1" r:id="rId2"/>
    <sheet name="Library Detail" sheetId="3" r:id="rId3"/>
  </sheets>
  <definedNames>
    <definedName name="_xlnm.Print_Area" localSheetId="1">Detail!$A$1:$P$47</definedName>
  </definedNames>
  <calcPr calcId="162913"/>
</workbook>
</file>

<file path=xl/calcChain.xml><?xml version="1.0" encoding="utf-8"?>
<calcChain xmlns="http://schemas.openxmlformats.org/spreadsheetml/2006/main">
  <c r="B39" i="3" l="1"/>
  <c r="N14" i="1" l="1"/>
  <c r="L14" i="1"/>
  <c r="J14" i="1"/>
  <c r="H14" i="1"/>
  <c r="F14" i="1"/>
  <c r="D14" i="1"/>
  <c r="B14" i="1"/>
  <c r="N6" i="1" l="1"/>
  <c r="L6" i="1"/>
  <c r="J6" i="1"/>
  <c r="H6" i="1"/>
  <c r="F6" i="1"/>
  <c r="D6" i="1"/>
  <c r="B6" i="1"/>
  <c r="P23" i="1" l="1"/>
  <c r="O23" i="1" s="1"/>
  <c r="I23" i="1" l="1"/>
  <c r="G23" i="1"/>
  <c r="E23" i="1"/>
  <c r="C23" i="1"/>
  <c r="M23" i="1"/>
  <c r="K23" i="1"/>
  <c r="N29" i="1" l="1"/>
  <c r="L29" i="1"/>
  <c r="J29" i="1"/>
  <c r="H29" i="1"/>
  <c r="F29" i="1"/>
  <c r="D29" i="1"/>
  <c r="B29" i="1"/>
  <c r="N9" i="1"/>
  <c r="L9" i="1"/>
  <c r="J9" i="1"/>
  <c r="H9" i="1"/>
  <c r="F9" i="1"/>
  <c r="D9" i="1"/>
  <c r="B9" i="1"/>
  <c r="N46" i="1" l="1"/>
  <c r="L46" i="1"/>
  <c r="F46" i="1"/>
  <c r="J46" i="1"/>
  <c r="B46" i="1"/>
  <c r="D46" i="1"/>
  <c r="H46" i="1"/>
  <c r="P45" i="1"/>
  <c r="M45" i="1" s="1"/>
  <c r="P44" i="1"/>
  <c r="O44" i="1" s="1"/>
  <c r="P43" i="1"/>
  <c r="M43" i="1" s="1"/>
  <c r="P42" i="1"/>
  <c r="O42" i="1" s="1"/>
  <c r="P41" i="1"/>
  <c r="M41" i="1" s="1"/>
  <c r="P40" i="1"/>
  <c r="O40" i="1" s="1"/>
  <c r="P39" i="1"/>
  <c r="M39" i="1" s="1"/>
  <c r="P38" i="1"/>
  <c r="O38" i="1" s="1"/>
  <c r="P37" i="1"/>
  <c r="M37" i="1" s="1"/>
  <c r="P36" i="1"/>
  <c r="O36" i="1" s="1"/>
  <c r="P35" i="1"/>
  <c r="M35" i="1" s="1"/>
  <c r="P34" i="1"/>
  <c r="M34" i="1" s="1"/>
  <c r="P33" i="1"/>
  <c r="O33" i="1" s="1"/>
  <c r="P32" i="1"/>
  <c r="M32" i="1" s="1"/>
  <c r="P31" i="1"/>
  <c r="O31" i="1" s="1"/>
  <c r="P30" i="1"/>
  <c r="P28" i="1"/>
  <c r="P27" i="1"/>
  <c r="O27" i="1" s="1"/>
  <c r="P26" i="1"/>
  <c r="O26" i="1" s="1"/>
  <c r="P25" i="1"/>
  <c r="M25" i="1" s="1"/>
  <c r="P24" i="1"/>
  <c r="O24" i="1" s="1"/>
  <c r="P22" i="1"/>
  <c r="O22" i="1" s="1"/>
  <c r="P21" i="1"/>
  <c r="M21" i="1" s="1"/>
  <c r="P20" i="1"/>
  <c r="O20" i="1" s="1"/>
  <c r="P16" i="1"/>
  <c r="P18" i="1"/>
  <c r="M18" i="1" s="1"/>
  <c r="P17" i="1"/>
  <c r="O17" i="1" s="1"/>
  <c r="P15" i="1"/>
  <c r="P13" i="1"/>
  <c r="O13" i="1" s="1"/>
  <c r="P12" i="1"/>
  <c r="M12" i="1" s="1"/>
  <c r="P11" i="1"/>
  <c r="O11" i="1" s="1"/>
  <c r="P10" i="1"/>
  <c r="M10" i="1" s="1"/>
  <c r="P8" i="1"/>
  <c r="M8" i="1" s="1"/>
  <c r="P7" i="1"/>
  <c r="P5" i="1"/>
  <c r="P19" i="1"/>
  <c r="I19" i="1" s="1"/>
  <c r="C17" i="2" s="1"/>
  <c r="M30" i="1" l="1"/>
  <c r="C30" i="1"/>
  <c r="O16" i="1"/>
  <c r="M28" i="1"/>
  <c r="G28" i="1"/>
  <c r="M15" i="1"/>
  <c r="P14" i="1"/>
  <c r="M5" i="1"/>
  <c r="O7" i="1"/>
  <c r="P6" i="1"/>
  <c r="I6" i="1" s="1"/>
  <c r="M7" i="1"/>
  <c r="G25" i="1"/>
  <c r="G40" i="1"/>
  <c r="E11" i="1"/>
  <c r="K33" i="1"/>
  <c r="O45" i="1"/>
  <c r="I30" i="1"/>
  <c r="C28" i="2" s="1"/>
  <c r="E25" i="1"/>
  <c r="G37" i="1"/>
  <c r="O28" i="1"/>
  <c r="I28" i="1"/>
  <c r="C26" i="2" s="1"/>
  <c r="E45" i="1"/>
  <c r="O30" i="1"/>
  <c r="K45" i="1"/>
  <c r="G41" i="1"/>
  <c r="I7" i="1"/>
  <c r="C6" i="2" s="1"/>
  <c r="M38" i="1"/>
  <c r="G38" i="1"/>
  <c r="C41" i="1"/>
  <c r="B39" i="2" s="1"/>
  <c r="G45" i="1"/>
  <c r="E30" i="1"/>
  <c r="E38" i="1"/>
  <c r="K20" i="1"/>
  <c r="I44" i="1"/>
  <c r="C42" i="2" s="1"/>
  <c r="M17" i="1"/>
  <c r="K43" i="1"/>
  <c r="G17" i="1"/>
  <c r="C28" i="1"/>
  <c r="B26" i="2" s="1"/>
  <c r="E17" i="1"/>
  <c r="K7" i="1"/>
  <c r="I17" i="1"/>
  <c r="C14" i="2" s="1"/>
  <c r="M11" i="1"/>
  <c r="K28" i="1"/>
  <c r="G7" i="1"/>
  <c r="E20" i="1"/>
  <c r="E40" i="1"/>
  <c r="K27" i="1"/>
  <c r="G43" i="1"/>
  <c r="C11" i="1"/>
  <c r="B10" i="2" s="1"/>
  <c r="O43" i="1"/>
  <c r="E39" i="1"/>
  <c r="I38" i="1"/>
  <c r="C36" i="2" s="1"/>
  <c r="G31" i="1"/>
  <c r="K16" i="1"/>
  <c r="I31" i="1"/>
  <c r="C29" i="2" s="1"/>
  <c r="C31" i="1"/>
  <c r="B29" i="2" s="1"/>
  <c r="M27" i="1"/>
  <c r="K15" i="1"/>
  <c r="G27" i="1"/>
  <c r="I43" i="1"/>
  <c r="C41" i="2" s="1"/>
  <c r="E31" i="1"/>
  <c r="E13" i="1"/>
  <c r="K38" i="1"/>
  <c r="M31" i="1"/>
  <c r="K31" i="1"/>
  <c r="G5" i="1"/>
  <c r="I20" i="1"/>
  <c r="C18" i="2" s="1"/>
  <c r="M24" i="1"/>
  <c r="G16" i="1"/>
  <c r="E15" i="1"/>
  <c r="C32" i="1"/>
  <c r="B30" i="2" s="1"/>
  <c r="K40" i="1"/>
  <c r="G30" i="1"/>
  <c r="M16" i="1"/>
  <c r="K5" i="1"/>
  <c r="E32" i="1"/>
  <c r="E16" i="1"/>
  <c r="O18" i="1"/>
  <c r="I40" i="1"/>
  <c r="C38" i="2" s="1"/>
  <c r="I16" i="1"/>
  <c r="C16" i="2" s="1"/>
  <c r="I5" i="1"/>
  <c r="C5" i="2" s="1"/>
  <c r="M40" i="1"/>
  <c r="G36" i="1"/>
  <c r="E36" i="1"/>
  <c r="C40" i="1"/>
  <c r="B38" i="2" s="1"/>
  <c r="E44" i="1"/>
  <c r="K44" i="1"/>
  <c r="M44" i="1"/>
  <c r="G42" i="1"/>
  <c r="C42" i="1"/>
  <c r="B40" i="2" s="1"/>
  <c r="K42" i="1"/>
  <c r="I42" i="1"/>
  <c r="C40" i="2" s="1"/>
  <c r="M42" i="1"/>
  <c r="E42" i="1"/>
  <c r="K41" i="1"/>
  <c r="I41" i="1"/>
  <c r="C39" i="2" s="1"/>
  <c r="O41" i="1"/>
  <c r="E41" i="1"/>
  <c r="O39" i="1"/>
  <c r="I37" i="1"/>
  <c r="C35" i="2" s="1"/>
  <c r="E37" i="1"/>
  <c r="G35" i="1"/>
  <c r="O35" i="1"/>
  <c r="K35" i="1"/>
  <c r="I35" i="1"/>
  <c r="C33" i="2" s="1"/>
  <c r="E35" i="1"/>
  <c r="C35" i="1"/>
  <c r="B33" i="2" s="1"/>
  <c r="G34" i="1"/>
  <c r="E34" i="1"/>
  <c r="O34" i="1"/>
  <c r="K34" i="1"/>
  <c r="I34" i="1"/>
  <c r="C32" i="2" s="1"/>
  <c r="C34" i="1"/>
  <c r="B32" i="2" s="1"/>
  <c r="C33" i="1"/>
  <c r="B31" i="2" s="1"/>
  <c r="M33" i="1"/>
  <c r="I33" i="1"/>
  <c r="C31" i="2" s="1"/>
  <c r="G33" i="1"/>
  <c r="E33" i="1"/>
  <c r="P29" i="1"/>
  <c r="K29" i="1" s="1"/>
  <c r="G32" i="1"/>
  <c r="O32" i="1"/>
  <c r="K32" i="1"/>
  <c r="I32" i="1"/>
  <c r="C30" i="2" s="1"/>
  <c r="I27" i="1"/>
  <c r="C25" i="2" s="1"/>
  <c r="K26" i="1"/>
  <c r="I26" i="1"/>
  <c r="C24" i="2" s="1"/>
  <c r="G26" i="1"/>
  <c r="E26" i="1"/>
  <c r="M26" i="1"/>
  <c r="C26" i="1"/>
  <c r="B24" i="2" s="1"/>
  <c r="K24" i="1"/>
  <c r="I24" i="1"/>
  <c r="C22" i="2" s="1"/>
  <c r="C21" i="2"/>
  <c r="K22" i="1"/>
  <c r="I22" i="1"/>
  <c r="C20" i="2" s="1"/>
  <c r="M22" i="1"/>
  <c r="G22" i="1"/>
  <c r="C22" i="1"/>
  <c r="B20" i="2" s="1"/>
  <c r="E22" i="1"/>
  <c r="M20" i="1"/>
  <c r="O19" i="1"/>
  <c r="C19" i="1"/>
  <c r="B17" i="2" s="1"/>
  <c r="D17" i="2" s="1"/>
  <c r="G19" i="1"/>
  <c r="K19" i="1"/>
  <c r="E19" i="1"/>
  <c r="M19" i="1"/>
  <c r="C16" i="1"/>
  <c r="B16" i="2" s="1"/>
  <c r="I18" i="1"/>
  <c r="C15" i="2" s="1"/>
  <c r="E18" i="1"/>
  <c r="K17" i="1"/>
  <c r="C17" i="1"/>
  <c r="B14" i="2" s="1"/>
  <c r="G15" i="1"/>
  <c r="O15" i="1"/>
  <c r="E12" i="1"/>
  <c r="G12" i="1"/>
  <c r="O12" i="1"/>
  <c r="K12" i="1"/>
  <c r="K11" i="1"/>
  <c r="I11" i="1"/>
  <c r="C10" i="2" s="1"/>
  <c r="G11" i="1"/>
  <c r="G10" i="1"/>
  <c r="O10" i="1"/>
  <c r="K10" i="1"/>
  <c r="O8" i="1"/>
  <c r="K8" i="1"/>
  <c r="I8" i="1"/>
  <c r="C7" i="2" s="1"/>
  <c r="E8" i="1"/>
  <c r="C8" i="1"/>
  <c r="B7" i="2" s="1"/>
  <c r="G8" i="1"/>
  <c r="E7" i="1"/>
  <c r="O5" i="1"/>
  <c r="E5" i="1"/>
  <c r="C5" i="1"/>
  <c r="B5" i="2" s="1"/>
  <c r="I45" i="1"/>
  <c r="C43" i="2" s="1"/>
  <c r="C45" i="1"/>
  <c r="B43" i="2" s="1"/>
  <c r="G44" i="1"/>
  <c r="C44" i="1"/>
  <c r="B42" i="2" s="1"/>
  <c r="C43" i="1"/>
  <c r="B41" i="2" s="1"/>
  <c r="E43" i="1"/>
  <c r="G39" i="1"/>
  <c r="K39" i="1"/>
  <c r="I39" i="1"/>
  <c r="C37" i="2" s="1"/>
  <c r="C39" i="1"/>
  <c r="B37" i="2" s="1"/>
  <c r="C38" i="1"/>
  <c r="B36" i="2" s="1"/>
  <c r="O37" i="1"/>
  <c r="K37" i="1"/>
  <c r="C37" i="1"/>
  <c r="B35" i="2" s="1"/>
  <c r="K36" i="1"/>
  <c r="I36" i="1"/>
  <c r="C34" i="2" s="1"/>
  <c r="M36" i="1"/>
  <c r="C36" i="1"/>
  <c r="B34" i="2" s="1"/>
  <c r="K30" i="1"/>
  <c r="B28" i="2"/>
  <c r="E28" i="1"/>
  <c r="C27" i="1"/>
  <c r="B25" i="2" s="1"/>
  <c r="E27" i="1"/>
  <c r="O25" i="1"/>
  <c r="K25" i="1"/>
  <c r="I25" i="1"/>
  <c r="C23" i="2" s="1"/>
  <c r="C25" i="1"/>
  <c r="B23" i="2" s="1"/>
  <c r="G24" i="1"/>
  <c r="E24" i="1"/>
  <c r="C24" i="1"/>
  <c r="B22" i="2" s="1"/>
  <c r="B21" i="2"/>
  <c r="K21" i="1"/>
  <c r="E21" i="1"/>
  <c r="G20" i="1"/>
  <c r="G21" i="1"/>
  <c r="O21" i="1"/>
  <c r="I21" i="1"/>
  <c r="C19" i="2" s="1"/>
  <c r="C21" i="1"/>
  <c r="B19" i="2" s="1"/>
  <c r="C20" i="1"/>
  <c r="B18" i="2" s="1"/>
  <c r="G18" i="1"/>
  <c r="K18" i="1"/>
  <c r="C18" i="1"/>
  <c r="I15" i="1"/>
  <c r="C13" i="2" s="1"/>
  <c r="C15" i="1"/>
  <c r="B13" i="2" s="1"/>
  <c r="K13" i="1"/>
  <c r="C13" i="1"/>
  <c r="B12" i="2" s="1"/>
  <c r="I13" i="1"/>
  <c r="C12" i="2" s="1"/>
  <c r="M13" i="1"/>
  <c r="G13" i="1"/>
  <c r="C12" i="1"/>
  <c r="B11" i="2" s="1"/>
  <c r="I12" i="1"/>
  <c r="C11" i="2" s="1"/>
  <c r="I10" i="1"/>
  <c r="C9" i="2" s="1"/>
  <c r="E10" i="1"/>
  <c r="C10" i="1"/>
  <c r="B9" i="2" s="1"/>
  <c r="P9" i="1"/>
  <c r="C7" i="1"/>
  <c r="B6" i="2" s="1"/>
  <c r="P46" i="1" l="1"/>
  <c r="G46" i="1" s="1"/>
  <c r="O14" i="1"/>
  <c r="M14" i="1"/>
  <c r="K14" i="1"/>
  <c r="I14" i="1"/>
  <c r="G14" i="1"/>
  <c r="E14" i="1"/>
  <c r="C14" i="1"/>
  <c r="C6" i="1"/>
  <c r="E6" i="1"/>
  <c r="G6" i="1"/>
  <c r="K6" i="1"/>
  <c r="O6" i="1"/>
  <c r="M6" i="1"/>
  <c r="D16" i="2"/>
  <c r="D26" i="2"/>
  <c r="D18" i="2"/>
  <c r="D28" i="2"/>
  <c r="D30" i="2"/>
  <c r="D6" i="2"/>
  <c r="D42" i="2"/>
  <c r="D36" i="2"/>
  <c r="D29" i="2"/>
  <c r="D41" i="2"/>
  <c r="D10" i="2"/>
  <c r="D14" i="2"/>
  <c r="D39" i="2"/>
  <c r="D38" i="2"/>
  <c r="D5" i="2"/>
  <c r="D22" i="2"/>
  <c r="D25" i="2"/>
  <c r="D35" i="2"/>
  <c r="D31" i="2"/>
  <c r="D9" i="2"/>
  <c r="D21" i="2"/>
  <c r="D7" i="2"/>
  <c r="D20" i="2"/>
  <c r="D40" i="2"/>
  <c r="D34" i="2"/>
  <c r="D33" i="2"/>
  <c r="G29" i="1"/>
  <c r="M29" i="1"/>
  <c r="O29" i="1"/>
  <c r="D32" i="2"/>
  <c r="C29" i="1"/>
  <c r="B27" i="2" s="1"/>
  <c r="I29" i="1"/>
  <c r="C27" i="2" s="1"/>
  <c r="E29" i="1"/>
  <c r="D24" i="2"/>
  <c r="B15" i="2"/>
  <c r="D15" i="2" s="1"/>
  <c r="D13" i="2"/>
  <c r="D23" i="2"/>
  <c r="D37" i="2"/>
  <c r="D43" i="2"/>
  <c r="D19" i="2"/>
  <c r="D12" i="2"/>
  <c r="D11" i="2"/>
  <c r="C9" i="1"/>
  <c r="B8" i="2" s="1"/>
  <c r="E9" i="1"/>
  <c r="M9" i="1"/>
  <c r="K9" i="1"/>
  <c r="G9" i="1"/>
  <c r="O9" i="1"/>
  <c r="I9" i="1"/>
  <c r="C8" i="2" s="1"/>
  <c r="E46" i="1" l="1"/>
  <c r="O46" i="1"/>
  <c r="C46" i="1"/>
  <c r="B44" i="2" s="1"/>
  <c r="K46" i="1"/>
  <c r="I46" i="1"/>
  <c r="C44" i="2" s="1"/>
  <c r="M46" i="1"/>
  <c r="D27" i="2"/>
  <c r="D8" i="2"/>
  <c r="D44" i="2" l="1"/>
</calcChain>
</file>

<file path=xl/sharedStrings.xml><?xml version="1.0" encoding="utf-8"?>
<sst xmlns="http://schemas.openxmlformats.org/spreadsheetml/2006/main" count="150" uniqueCount="113">
  <si>
    <t>Minnesota State Colleges and Universities</t>
  </si>
  <si>
    <t>Institution Name</t>
  </si>
  <si>
    <t>Instruction</t>
  </si>
  <si>
    <t>Research</t>
  </si>
  <si>
    <t>Public Service</t>
  </si>
  <si>
    <t>Academic Support</t>
  </si>
  <si>
    <t>Student Services</t>
  </si>
  <si>
    <t>Institution Support</t>
  </si>
  <si>
    <t>Physical Plant</t>
  </si>
  <si>
    <t>Total</t>
  </si>
  <si>
    <t>Anoka TC</t>
  </si>
  <si>
    <t>Bemidji SU &amp; Northwest TC-Bemidji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</si>
  <si>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</si>
  <si>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</si>
  <si>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</si>
  <si>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</si>
  <si>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</si>
  <si>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</si>
  <si>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</si>
  <si>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Metropolitan SU</t>
  </si>
  <si>
    <t>Minnesota State College</t>
  </si>
  <si>
    <t>Minnesota SU Moorhead</t>
  </si>
  <si>
    <t>Minnesota SU, Mankato</t>
  </si>
  <si>
    <t>Minnesota West College</t>
  </si>
  <si>
    <t>Normandale CC</t>
  </si>
  <si>
    <t>North Hennepin CC</t>
  </si>
  <si>
    <t>Northeast Higher Education District</t>
  </si>
  <si>
    <t>Northland College</t>
  </si>
  <si>
    <t>Ridgewater College</t>
  </si>
  <si>
    <t>Rochester College</t>
  </si>
  <si>
    <t>Saint Paul College</t>
  </si>
  <si>
    <t>South Central College</t>
  </si>
  <si>
    <t>Southwest Minnesota SU</t>
  </si>
  <si>
    <t>St. Cloud SU</t>
  </si>
  <si>
    <t>Winona SU</t>
  </si>
  <si>
    <t>TOTAL</t>
  </si>
  <si>
    <t>Instruction as % of Total Expend</t>
  </si>
  <si>
    <t>Research as % of Total Expend</t>
  </si>
  <si>
    <t>Public Service as % of Total Expend</t>
  </si>
  <si>
    <t>Academic Support as % of Total Expend</t>
  </si>
  <si>
    <t>Student Services as % of Total Expend</t>
  </si>
  <si>
    <t>Institution Support as % of Total Expend</t>
  </si>
  <si>
    <t>Physical Plant as % of Total Expend</t>
  </si>
  <si>
    <t>MnSCU Funds 110, 120, 830; excludes transfers/cost subsidies &amp; fiscal/auxiliary activities; instruction includes both credit &amp; non credit</t>
  </si>
  <si>
    <t>and General Expenditures</t>
  </si>
  <si>
    <t xml:space="preserve"> Instruction as Percent of Total Expenditures</t>
  </si>
  <si>
    <t>Academic Support as Percent of Total Expenditures</t>
  </si>
  <si>
    <t>Instruction and Academic Support as Percent of Total Expenditures</t>
  </si>
  <si>
    <t>Anoka-Ramsey Community College</t>
  </si>
  <si>
    <t>Anoka Technical College</t>
  </si>
  <si>
    <t>Bemidji State University &amp; Northwest Technical College-Bemidji</t>
  </si>
  <si>
    <t xml:space="preserve">   Bemidji State University</t>
  </si>
  <si>
    <t xml:space="preserve">  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</si>
  <si>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</si>
  <si>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</si>
  <si>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</si>
  <si>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</si>
  <si>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</si>
  <si>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</si>
  <si>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Community &amp; Technical College</t>
  </si>
  <si>
    <t>Minnesota State University Moorhead</t>
  </si>
  <si>
    <t>Minnesota State University, Mankato</t>
  </si>
  <si>
    <t>Minnesota West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</si>
  <si>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</si>
  <si>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</si>
  <si>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</si>
  <si>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</si>
  <si>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Mesabi Range Community &amp; Technical College</t>
  </si>
  <si>
    <t xml:space="preserve">     Rainy River Community College</t>
  </si>
  <si>
    <t xml:space="preserve">     Vermilion Community College</t>
  </si>
  <si>
    <t>Northland Community &amp; Technical College</t>
  </si>
  <si>
    <t>Riverland Community College</t>
  </si>
  <si>
    <t>Rochester Community &amp; Technical College</t>
  </si>
  <si>
    <t>Southwest Minnesota State University</t>
  </si>
  <si>
    <t>St. Cloud State University</t>
  </si>
  <si>
    <t>Winona State University</t>
  </si>
  <si>
    <t>SYSTEM TOTAL</t>
  </si>
  <si>
    <t>Itasca CC</t>
  </si>
  <si>
    <t>Vermilion CC</t>
  </si>
  <si>
    <t>Alexandria TCC</t>
  </si>
  <si>
    <t>Hibbing College</t>
  </si>
  <si>
    <t>Northwest TC-Bemidji</t>
  </si>
  <si>
    <t>Rainy River CC</t>
  </si>
  <si>
    <t>St. Cloud TCC</t>
  </si>
  <si>
    <t>Grand Total</t>
  </si>
  <si>
    <t xml:space="preserve">Anoka Ramsey CC </t>
  </si>
  <si>
    <t xml:space="preserve">Bemidji SU  </t>
  </si>
  <si>
    <t>Mesabi Range</t>
  </si>
  <si>
    <t>Inver Hills CC - Dakota County TC</t>
  </si>
  <si>
    <t>Anoak Ramsey CC-Anoka TC</t>
  </si>
  <si>
    <t xml:space="preserve">Minnesota State College-Southeast </t>
  </si>
  <si>
    <t>Pine Technical &amp; Community College</t>
  </si>
  <si>
    <t>St. Cloud Technical &amp; Community College</t>
  </si>
  <si>
    <t>Minneapolis CTC</t>
  </si>
  <si>
    <t>Pine TCC</t>
  </si>
  <si>
    <t>Minnesota SC-Southeast</t>
  </si>
  <si>
    <t>Riverland CC</t>
  </si>
  <si>
    <t>Alexandria Technical Community College</t>
  </si>
  <si>
    <t>Alexandria Technical College</t>
  </si>
  <si>
    <t xml:space="preserve">  Bemidji State University</t>
  </si>
  <si>
    <t xml:space="preserve">  Northwest Technical College-Bemidji</t>
  </si>
  <si>
    <t xml:space="preserve">  Dakota County Technical College</t>
  </si>
  <si>
    <t xml:space="preserve">  Inver Hills Community College</t>
  </si>
  <si>
    <t>Minnesota State College-Southeast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</si>
  <si>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</si>
  <si>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</si>
  <si>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</si>
  <si>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</si>
  <si>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</si>
  <si>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FY2021 General Fund Instruction and Academic Support Expenditures as a Percentage of Education</t>
  </si>
  <si>
    <t>FP&amp;A March 2022</t>
  </si>
  <si>
    <t>FY2021 General Fund Instruction and Academic Support Expenditures as a Percentage of Education and General Expenditures</t>
  </si>
  <si>
    <t>FY2021 Library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</si>
</sst>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38" fontId="3" fillId="0" borderId="0" xfId="0" applyNumberFormat="1" applyFont="1" applyFill="1"/>
    <xf numFmtId="38" fontId="4" fillId="0" borderId="0" xfId="0" applyNumberFormat="1" applyFont="1" applyFill="1"/>
    <xf numFmtId="38" fontId="3" fillId="0" borderId="0" xfId="0" applyNumberFormat="1" applyFont="1"/>
    <xf numFmtId="0" fontId="3" fillId="0" borderId="0" xfId="0" applyFont="1"/>
    <xf numFmtId="0" fontId="5" fillId="2" borderId="1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/>
    </xf>
    <xf numFmtId="38" fontId="5" fillId="0" borderId="3" xfId="1" applyNumberFormat="1" applyFont="1" applyFill="1" applyBorder="1" applyAlignment="1">
      <alignment horizontal="right" wrapText="1"/>
    </xf>
    <xf numFmtId="38" fontId="5" fillId="0" borderId="3" xfId="1" applyNumberFormat="1" applyFont="1" applyFill="1" applyBorder="1"/>
    <xf numFmtId="49" fontId="8" fillId="0" borderId="0" xfId="0" applyNumberFormat="1" applyFont="1"/>
    <xf numFmtId="9" fontId="5" fillId="0" borderId="3" xfId="1" applyNumberFormat="1" applyFont="1" applyFill="1" applyBorder="1" applyAlignment="1">
      <alignment horizontal="right" wrapText="1"/>
    </xf>
    <xf numFmtId="0" fontId="11" fillId="0" borderId="0" xfId="0" applyFont="1"/>
    <xf numFmtId="164" fontId="0" fillId="0" borderId="0" xfId="0" applyNumberFormat="1"/>
    <xf numFmtId="164" fontId="12" fillId="0" borderId="0" xfId="0" applyNumberFormat="1" applyFont="1"/>
    <xf numFmtId="0" fontId="13" fillId="2" borderId="1" xfId="2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164" fontId="0" fillId="0" borderId="1" xfId="3" applyNumberFormat="1" applyFont="1" applyBorder="1"/>
    <xf numFmtId="0" fontId="5" fillId="3" borderId="1" xfId="2" applyFont="1" applyFill="1" applyBorder="1" applyAlignment="1">
      <alignment horizontal="left" wrapText="1"/>
    </xf>
    <xf numFmtId="164" fontId="0" fillId="2" borderId="1" xfId="3" applyNumberFormat="1" applyFont="1" applyFill="1" applyBorder="1"/>
    <xf numFmtId="164" fontId="14" fillId="0" borderId="0" xfId="0" applyNumberFormat="1" applyFont="1"/>
    <xf numFmtId="0" fontId="14" fillId="0" borderId="0" xfId="0" applyFont="1"/>
    <xf numFmtId="0" fontId="3" fillId="0" borderId="0" xfId="0" applyFont="1" applyBorder="1"/>
    <xf numFmtId="38" fontId="3" fillId="0" borderId="0" xfId="0" applyNumberFormat="1" applyFont="1" applyFill="1" applyBorder="1"/>
    <xf numFmtId="9" fontId="5" fillId="0" borderId="0" xfId="1" applyNumberFormat="1" applyFont="1" applyFill="1" applyBorder="1" applyAlignment="1">
      <alignment horizontal="right" wrapText="1"/>
    </xf>
    <xf numFmtId="38" fontId="5" fillId="0" borderId="4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38" fontId="3" fillId="2" borderId="4" xfId="0" applyNumberFormat="1" applyFont="1" applyFill="1" applyBorder="1" applyAlignment="1">
      <alignment horizontal="center" wrapText="1"/>
    </xf>
    <xf numFmtId="3" fontId="3" fillId="0" borderId="3" xfId="0" applyNumberFormat="1" applyFont="1" applyBorder="1"/>
    <xf numFmtId="38" fontId="3" fillId="0" borderId="3" xfId="0" applyNumberFormat="1" applyFont="1" applyBorder="1"/>
    <xf numFmtId="38" fontId="3" fillId="2" borderId="3" xfId="0" applyNumberFormat="1" applyFont="1" applyFill="1" applyBorder="1" applyAlignment="1">
      <alignment horizontal="right" wrapText="1"/>
    </xf>
    <xf numFmtId="3" fontId="5" fillId="0" borderId="3" xfId="1" applyNumberFormat="1" applyFont="1" applyFill="1" applyBorder="1" applyAlignment="1">
      <alignment horizontal="right" wrapText="1"/>
    </xf>
    <xf numFmtId="3" fontId="5" fillId="0" borderId="3" xfId="2" applyNumberFormat="1" applyFont="1" applyFill="1" applyBorder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38" fontId="3" fillId="0" borderId="3" xfId="0" applyNumberFormat="1" applyFont="1" applyFill="1" applyBorder="1"/>
    <xf numFmtId="38" fontId="3" fillId="0" borderId="3" xfId="0" applyNumberFormat="1" applyFont="1" applyFill="1" applyBorder="1" applyAlignment="1">
      <alignment horizontal="right" wrapText="1"/>
    </xf>
    <xf numFmtId="0" fontId="3" fillId="0" borderId="0" xfId="0" applyFont="1" applyFill="1"/>
    <xf numFmtId="3" fontId="3" fillId="0" borderId="3" xfId="0" applyNumberFormat="1" applyFont="1" applyFill="1" applyBorder="1"/>
    <xf numFmtId="0" fontId="5" fillId="0" borderId="5" xfId="2" applyFont="1" applyFill="1" applyBorder="1" applyAlignment="1">
      <alignment horizontal="left" wrapText="1"/>
    </xf>
    <xf numFmtId="165" fontId="3" fillId="0" borderId="3" xfId="0" applyNumberFormat="1" applyFont="1" applyFill="1" applyBorder="1"/>
    <xf numFmtId="0" fontId="5" fillId="3" borderId="1" xfId="2" applyFont="1" applyFill="1" applyBorder="1" applyAlignment="1">
      <alignment horizontal="left"/>
    </xf>
    <xf numFmtId="0" fontId="0" fillId="0" borderId="7" xfId="0" applyBorder="1"/>
    <xf numFmtId="165" fontId="0" fillId="0" borderId="6" xfId="4" applyNumberFormat="1" applyFont="1" applyBorder="1"/>
    <xf numFmtId="0" fontId="10" fillId="0" borderId="0" xfId="0" applyFont="1" applyAlignment="1">
      <alignment vertical="top"/>
    </xf>
    <xf numFmtId="40" fontId="3" fillId="0" borderId="0" xfId="0" applyNumberFormat="1" applyFont="1"/>
    <xf numFmtId="0" fontId="3" fillId="0" borderId="0" xfId="0" applyFont="1" applyAlignment="1">
      <alignment vertical="top" wrapText="1"/>
    </xf>
    <xf numFmtId="165" fontId="1" fillId="0" borderId="6" xfId="4" applyNumberFormat="1" applyFont="1" applyBorder="1" applyAlignment="1">
      <alignment horizontal="center" vertical="center" wrapText="1"/>
    </xf>
    <xf numFmtId="165" fontId="0" fillId="0" borderId="0" xfId="4" applyNumberFormat="1" applyFont="1"/>
    <xf numFmtId="0" fontId="5" fillId="2" borderId="8" xfId="2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8" xfId="0" applyFont="1" applyBorder="1"/>
    <xf numFmtId="165" fontId="16" fillId="0" borderId="6" xfId="4" applyNumberFormat="1" applyFont="1" applyFill="1" applyBorder="1" applyAlignment="1">
      <alignment horizontal="right"/>
    </xf>
  </cellXfs>
  <cellStyles count="5">
    <cellStyle name="Comma" xfId="4" builtinId="3"/>
    <cellStyle name="Normal" xfId="0" builtinId="0"/>
    <cellStyle name="Normal_Master Expend Table" xfId="1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A22" sqref="A22"/>
    </sheetView>
  </sheetViews>
  <sheetFormatPr defaultRowHeight="12.75" x14ac:dyDescent="0.2"/>
  <cols>
    <col min="1" max="1" width="48.85546875" style="5" customWidth="1"/>
    <col min="2" max="2" width="13.140625" style="13" customWidth="1"/>
    <col min="3" max="3" width="14.28515625" style="13" customWidth="1"/>
    <col min="4" max="4" width="16.42578125" style="13" customWidth="1"/>
  </cols>
  <sheetData>
    <row r="1" spans="1:4" ht="23.25" x14ac:dyDescent="0.35">
      <c r="A1" s="12" t="s">
        <v>0</v>
      </c>
      <c r="C1" s="14"/>
    </row>
    <row r="2" spans="1:4" x14ac:dyDescent="0.2">
      <c r="A2" s="34" t="s">
        <v>109</v>
      </c>
    </row>
    <row r="3" spans="1:4" ht="27" customHeight="1" x14ac:dyDescent="0.2">
      <c r="A3" s="45" t="s">
        <v>44</v>
      </c>
    </row>
    <row r="4" spans="1:4" ht="66" customHeight="1" x14ac:dyDescent="0.2">
      <c r="A4" s="15" t="s">
        <v>1</v>
      </c>
      <c r="B4" s="16" t="s">
        <v>45</v>
      </c>
      <c r="C4" s="16" t="s">
        <v>46</v>
      </c>
      <c r="D4" s="16" t="s">
        <v>47</v>
      </c>
    </row>
    <row r="5" spans="1:4" ht="12" customHeight="1" x14ac:dyDescent="0.2">
      <c r="A5" s="17" t="s">
        <v>97</v>
      </c>
      <c r="B5" s="18">
        <f>Detail!C5</f>
        <v>0.52882034968969316</v>
      </c>
      <c r="C5" s="18">
        <f>Detail!I5</f>
        <v>9.669334408587002E-2</v>
      </c>
      <c r="D5" s="18">
        <f>+B5+C5</f>
        <v>0.62551369377556321</v>
      </c>
    </row>
    <row r="6" spans="1:4" ht="12" customHeight="1" x14ac:dyDescent="0.2">
      <c r="A6" s="17" t="s">
        <v>48</v>
      </c>
      <c r="B6" s="18">
        <f>Detail!C7</f>
        <v>0.48505593168914579</v>
      </c>
      <c r="C6" s="18">
        <f>Detail!I7</f>
        <v>0.1378393126332981</v>
      </c>
      <c r="D6" s="18">
        <f>+B6+C6</f>
        <v>0.62289524432244392</v>
      </c>
    </row>
    <row r="7" spans="1:4" ht="12" customHeight="1" x14ac:dyDescent="0.2">
      <c r="A7" s="17" t="s">
        <v>49</v>
      </c>
      <c r="B7" s="18">
        <f>Detail!C8</f>
        <v>0.53387430866739982</v>
      </c>
      <c r="C7" s="18">
        <f>Detail!I8</f>
        <v>7.608745573571965E-2</v>
      </c>
      <c r="D7" s="18">
        <f t="shared" ref="D7:D43" si="0">+B7+C7</f>
        <v>0.60996176440311944</v>
      </c>
    </row>
    <row r="8" spans="1:4" ht="12" customHeight="1" x14ac:dyDescent="0.2">
      <c r="A8" s="19" t="s">
        <v>50</v>
      </c>
      <c r="B8" s="18">
        <f>Detail!C9</f>
        <v>0.40994675660469349</v>
      </c>
      <c r="C8" s="18">
        <f>Detail!I9</f>
        <v>0.12154469400037378</v>
      </c>
      <c r="D8" s="20">
        <f t="shared" si="0"/>
        <v>0.53149145060506731</v>
      </c>
    </row>
    <row r="9" spans="1:4" ht="12" customHeight="1" x14ac:dyDescent="0.2">
      <c r="A9" s="19" t="s">
        <v>51</v>
      </c>
      <c r="B9" s="18">
        <f>Detail!C10</f>
        <v>0.40348698430252922</v>
      </c>
      <c r="C9" s="18">
        <f>Detail!I10</f>
        <v>0.12888902287578252</v>
      </c>
      <c r="D9" s="20">
        <f t="shared" si="0"/>
        <v>0.53237600717831168</v>
      </c>
    </row>
    <row r="10" spans="1:4" ht="12" customHeight="1" x14ac:dyDescent="0.2">
      <c r="A10" s="19" t="s">
        <v>52</v>
      </c>
      <c r="B10" s="18">
        <f>Detail!C11</f>
        <v>0.45485910111596539</v>
      </c>
      <c r="C10" s="18">
        <f>Detail!I11</f>
        <v>7.0482363437123788E-2</v>
      </c>
      <c r="D10" s="20">
        <f t="shared" si="0"/>
        <v>0.52534146455308917</v>
      </c>
    </row>
    <row r="11" spans="1:4" ht="12" customHeight="1" x14ac:dyDescent="0.2">
      <c r="A11" s="19" t="s">
        <v>12</v>
      </c>
      <c r="B11" s="18">
        <f>Detail!C12</f>
        <v>0.51270761491922023</v>
      </c>
      <c r="C11" s="18">
        <f>Detail!I12</f>
        <v>0.13159308200198283</v>
      </c>
      <c r="D11" s="20">
        <f t="shared" si="0"/>
        <v>0.64430069692120306</v>
      </c>
    </row>
    <row r="12" spans="1:4" ht="12" customHeight="1" x14ac:dyDescent="0.2">
      <c r="A12" s="19" t="s">
        <v>13</v>
      </c>
      <c r="B12" s="18">
        <f>Detail!C13</f>
        <v>0.47661540173039929</v>
      </c>
      <c r="C12" s="18">
        <f>Detail!I13</f>
        <v>0.11718896972315807</v>
      </c>
      <c r="D12" s="20">
        <f t="shared" si="0"/>
        <v>0.59380437145355736</v>
      </c>
    </row>
    <row r="13" spans="1:4" ht="12" customHeight="1" x14ac:dyDescent="0.2">
      <c r="A13" s="19" t="s">
        <v>53</v>
      </c>
      <c r="B13" s="18">
        <f>Detail!C15</f>
        <v>0.46333486888118142</v>
      </c>
      <c r="C13" s="18">
        <f>Detail!I15</f>
        <v>0.11178510380032232</v>
      </c>
      <c r="D13" s="20">
        <f t="shared" si="0"/>
        <v>0.57511997268150372</v>
      </c>
    </row>
    <row r="14" spans="1:4" ht="12" customHeight="1" x14ac:dyDescent="0.2">
      <c r="A14" s="19" t="s">
        <v>54</v>
      </c>
      <c r="B14" s="18">
        <f>Detail!C17</f>
        <v>0.506439616972303</v>
      </c>
      <c r="C14" s="18">
        <f>Detail!I17</f>
        <v>0.14097849906006535</v>
      </c>
      <c r="D14" s="20">
        <f t="shared" si="0"/>
        <v>0.64741811603236832</v>
      </c>
    </row>
    <row r="15" spans="1:4" ht="12" customHeight="1" x14ac:dyDescent="0.2">
      <c r="A15" s="19" t="s">
        <v>55</v>
      </c>
      <c r="B15" s="18">
        <f>Detail!C18</f>
        <v>0.46604611755839515</v>
      </c>
      <c r="C15" s="18">
        <f>Detail!I18</f>
        <v>0.11926852702163035</v>
      </c>
      <c r="D15" s="20">
        <f t="shared" si="0"/>
        <v>0.58531464458002547</v>
      </c>
    </row>
    <row r="16" spans="1:4" ht="12" customHeight="1" x14ac:dyDescent="0.2">
      <c r="A16" s="19" t="s">
        <v>56</v>
      </c>
      <c r="B16" s="18">
        <f>Detail!C16</f>
        <v>0.45390775404322803</v>
      </c>
      <c r="C16" s="18">
        <f>Detail!I16</f>
        <v>0.15067533418703988</v>
      </c>
      <c r="D16" s="20">
        <f t="shared" si="0"/>
        <v>0.60458308823026785</v>
      </c>
    </row>
    <row r="17" spans="1:4" ht="12" customHeight="1" x14ac:dyDescent="0.2">
      <c r="A17" s="19" t="s">
        <v>18</v>
      </c>
      <c r="B17" s="18">
        <f>Detail!C19</f>
        <v>0.55693759716793467</v>
      </c>
      <c r="C17" s="18">
        <f>Detail!I19</f>
        <v>8.9546838690354444E-2</v>
      </c>
      <c r="D17" s="20">
        <f t="shared" si="0"/>
        <v>0.64648443585828907</v>
      </c>
    </row>
    <row r="18" spans="1:4" ht="12" customHeight="1" x14ac:dyDescent="0.2">
      <c r="A18" s="19" t="s">
        <v>57</v>
      </c>
      <c r="B18" s="18">
        <f>Detail!C20</f>
        <v>0.36321913987117871</v>
      </c>
      <c r="C18" s="18">
        <f>Detail!I20</f>
        <v>0.29212006719319306</v>
      </c>
      <c r="D18" s="20">
        <f t="shared" si="0"/>
        <v>0.65533920706437176</v>
      </c>
    </row>
    <row r="19" spans="1:4" ht="12" customHeight="1" x14ac:dyDescent="0.2">
      <c r="A19" s="19" t="s">
        <v>58</v>
      </c>
      <c r="B19" s="18">
        <f>Detail!C21</f>
        <v>0.44032045505026185</v>
      </c>
      <c r="C19" s="18">
        <f>Detail!I21</f>
        <v>0.14613965599363382</v>
      </c>
      <c r="D19" s="20">
        <f t="shared" si="0"/>
        <v>0.58646011104389562</v>
      </c>
    </row>
    <row r="20" spans="1:4" ht="12" customHeight="1" x14ac:dyDescent="0.2">
      <c r="A20" s="19" t="s">
        <v>90</v>
      </c>
      <c r="B20" s="18">
        <f>Detail!C22</f>
        <v>0.48267695973865465</v>
      </c>
      <c r="C20" s="18">
        <f>Detail!I22</f>
        <v>0.15037203342737762</v>
      </c>
      <c r="D20" s="20">
        <f t="shared" si="0"/>
        <v>0.63304899316603225</v>
      </c>
    </row>
    <row r="21" spans="1:4" ht="12" customHeight="1" x14ac:dyDescent="0.2">
      <c r="A21" s="19" t="s">
        <v>59</v>
      </c>
      <c r="B21" s="18">
        <f>Detail!C23</f>
        <v>0.49127078488987336</v>
      </c>
      <c r="C21" s="18">
        <f>Detail!I23</f>
        <v>0.111848710301898</v>
      </c>
      <c r="D21" s="20">
        <f t="shared" si="0"/>
        <v>0.60311949519177133</v>
      </c>
    </row>
    <row r="22" spans="1:4" ht="12" customHeight="1" x14ac:dyDescent="0.2">
      <c r="A22" s="19" t="s">
        <v>60</v>
      </c>
      <c r="B22" s="18">
        <f>Detail!C24</f>
        <v>0.43792923542204326</v>
      </c>
      <c r="C22" s="18">
        <f>Detail!I24</f>
        <v>0.18463618309042301</v>
      </c>
      <c r="D22" s="20">
        <f t="shared" si="0"/>
        <v>0.62256541851246627</v>
      </c>
    </row>
    <row r="23" spans="1:4" ht="12" customHeight="1" x14ac:dyDescent="0.2">
      <c r="A23" s="19" t="s">
        <v>61</v>
      </c>
      <c r="B23" s="18">
        <f>Detail!C25</f>
        <v>0.46633559458961371</v>
      </c>
      <c r="C23" s="18">
        <f>Detail!I25</f>
        <v>0.16883049860791358</v>
      </c>
      <c r="D23" s="20">
        <f t="shared" si="0"/>
        <v>0.63516609319752726</v>
      </c>
    </row>
    <row r="24" spans="1:4" ht="12" customHeight="1" x14ac:dyDescent="0.2">
      <c r="A24" s="19" t="s">
        <v>62</v>
      </c>
      <c r="B24" s="18">
        <f>Detail!C26</f>
        <v>0.50118275185459615</v>
      </c>
      <c r="C24" s="18">
        <f>Detail!I26</f>
        <v>0.10155871139545322</v>
      </c>
      <c r="D24" s="20">
        <f t="shared" si="0"/>
        <v>0.6027414632500494</v>
      </c>
    </row>
    <row r="25" spans="1:4" ht="12" customHeight="1" x14ac:dyDescent="0.2">
      <c r="A25" s="19" t="s">
        <v>63</v>
      </c>
      <c r="B25" s="20">
        <f>Detail!C27</f>
        <v>0.44368330836074432</v>
      </c>
      <c r="C25" s="18">
        <f>Detail!I27</f>
        <v>0.18370569192686076</v>
      </c>
      <c r="D25" s="20">
        <f t="shared" si="0"/>
        <v>0.62738900028760503</v>
      </c>
    </row>
    <row r="26" spans="1:4" ht="12" customHeight="1" x14ac:dyDescent="0.2">
      <c r="A26" s="19" t="s">
        <v>64</v>
      </c>
      <c r="B26" s="20">
        <f>Detail!C28</f>
        <v>0.42893060861073851</v>
      </c>
      <c r="C26" s="18">
        <f>Detail!I28</f>
        <v>0.17853096397821808</v>
      </c>
      <c r="D26" s="20">
        <f t="shared" si="0"/>
        <v>0.60746157258895661</v>
      </c>
    </row>
    <row r="27" spans="1:4" ht="12" customHeight="1" x14ac:dyDescent="0.2">
      <c r="A27" s="19" t="s">
        <v>26</v>
      </c>
      <c r="B27" s="20">
        <f>Detail!C29</f>
        <v>0.40769315123066641</v>
      </c>
      <c r="C27" s="18">
        <f>Detail!I29</f>
        <v>7.5861492563768826E-2</v>
      </c>
      <c r="D27" s="20">
        <f t="shared" si="0"/>
        <v>0.48355464379443525</v>
      </c>
    </row>
    <row r="28" spans="1:4" ht="12" customHeight="1" x14ac:dyDescent="0.2">
      <c r="A28" s="19" t="s">
        <v>65</v>
      </c>
      <c r="B28" s="20">
        <f>Detail!C30</f>
        <v>0.49177961495100464</v>
      </c>
      <c r="C28" s="18">
        <f>Detail!I30</f>
        <v>8.4230998151394593E-2</v>
      </c>
      <c r="D28" s="20">
        <f>+B28+C28</f>
        <v>0.5760106131023992</v>
      </c>
    </row>
    <row r="29" spans="1:4" ht="12" customHeight="1" x14ac:dyDescent="0.2">
      <c r="A29" s="19" t="s">
        <v>66</v>
      </c>
      <c r="B29" s="20">
        <f>Detail!C31</f>
        <v>0.3275673911349915</v>
      </c>
      <c r="C29" s="18">
        <f>Detail!I31</f>
        <v>5.1650419309031255E-2</v>
      </c>
      <c r="D29" s="20">
        <f t="shared" si="0"/>
        <v>0.37921781044402275</v>
      </c>
    </row>
    <row r="30" spans="1:4" ht="12" customHeight="1" x14ac:dyDescent="0.2">
      <c r="A30" s="19" t="s">
        <v>67</v>
      </c>
      <c r="B30" s="20">
        <f>Detail!C32</f>
        <v>0.41098337617604058</v>
      </c>
      <c r="C30" s="18">
        <f>Detail!I32</f>
        <v>5.9833589278928963E-2</v>
      </c>
      <c r="D30" s="20">
        <f t="shared" si="0"/>
        <v>0.47081696545496954</v>
      </c>
    </row>
    <row r="31" spans="1:4" ht="12" customHeight="1" x14ac:dyDescent="0.2">
      <c r="A31" s="19" t="s">
        <v>68</v>
      </c>
      <c r="B31" s="20">
        <f>Detail!C33</f>
        <v>0.35713759781162441</v>
      </c>
      <c r="C31" s="18">
        <f>Detail!I33</f>
        <v>9.8909959443025192E-2</v>
      </c>
      <c r="D31" s="20">
        <f t="shared" si="0"/>
        <v>0.45604755725464963</v>
      </c>
    </row>
    <row r="32" spans="1:4" ht="12" customHeight="1" x14ac:dyDescent="0.2">
      <c r="A32" s="19" t="s">
        <v>69</v>
      </c>
      <c r="B32" s="20">
        <f>Detail!C34</f>
        <v>0.43495795185197877</v>
      </c>
      <c r="C32" s="18">
        <f>Detail!I34</f>
        <v>0.13565515709040318</v>
      </c>
      <c r="D32" s="20">
        <f t="shared" si="0"/>
        <v>0.57061310894238193</v>
      </c>
    </row>
    <row r="33" spans="1:4" ht="12" customHeight="1" x14ac:dyDescent="0.2">
      <c r="A33" s="19" t="s">
        <v>70</v>
      </c>
      <c r="B33" s="20">
        <f>Detail!C35</f>
        <v>0.4973079976292577</v>
      </c>
      <c r="C33" s="18">
        <f>Detail!I35</f>
        <v>0.12692441687658021</v>
      </c>
      <c r="D33" s="20">
        <f t="shared" si="0"/>
        <v>0.62423241450583788</v>
      </c>
    </row>
    <row r="34" spans="1:4" ht="12" customHeight="1" x14ac:dyDescent="0.2">
      <c r="A34" s="19" t="s">
        <v>91</v>
      </c>
      <c r="B34" s="20">
        <f>Detail!C36</f>
        <v>0.39252022164602868</v>
      </c>
      <c r="C34" s="18">
        <f>Detail!I36</f>
        <v>8.1107170014610194E-2</v>
      </c>
      <c r="D34" s="20">
        <f t="shared" si="0"/>
        <v>0.47362739166063889</v>
      </c>
    </row>
    <row r="35" spans="1:4" ht="12" customHeight="1" x14ac:dyDescent="0.2">
      <c r="A35" s="19" t="s">
        <v>28</v>
      </c>
      <c r="B35" s="20">
        <f>Detail!C37</f>
        <v>0.56557977336327903</v>
      </c>
      <c r="C35" s="18">
        <f>Detail!I37</f>
        <v>8.7397904427700193E-2</v>
      </c>
      <c r="D35" s="20">
        <f t="shared" si="0"/>
        <v>0.65297767779097926</v>
      </c>
    </row>
    <row r="36" spans="1:4" ht="12" customHeight="1" x14ac:dyDescent="0.2">
      <c r="A36" s="19" t="s">
        <v>71</v>
      </c>
      <c r="B36" s="20">
        <f>Detail!C38</f>
        <v>0.43974764411576328</v>
      </c>
      <c r="C36" s="18">
        <f>Detail!I38</f>
        <v>0.11674496210401865</v>
      </c>
      <c r="D36" s="20">
        <f t="shared" si="0"/>
        <v>0.55649260621978192</v>
      </c>
    </row>
    <row r="37" spans="1:4" ht="12" customHeight="1" x14ac:dyDescent="0.2">
      <c r="A37" s="19" t="s">
        <v>72</v>
      </c>
      <c r="B37" s="20">
        <f>Detail!C39</f>
        <v>0.43764353116217514</v>
      </c>
      <c r="C37" s="18">
        <f>Detail!I39</f>
        <v>0.14817057028349745</v>
      </c>
      <c r="D37" s="20">
        <f t="shared" si="0"/>
        <v>0.58581410144567259</v>
      </c>
    </row>
    <row r="38" spans="1:4" ht="12" customHeight="1" x14ac:dyDescent="0.2">
      <c r="A38" s="19" t="s">
        <v>30</v>
      </c>
      <c r="B38" s="20">
        <f>Detail!C40</f>
        <v>0.50439190692209923</v>
      </c>
      <c r="C38" s="18">
        <f>Detail!I40</f>
        <v>0.10403255633759252</v>
      </c>
      <c r="D38" s="20">
        <f t="shared" si="0"/>
        <v>0.60842446325969179</v>
      </c>
    </row>
    <row r="39" spans="1:4" ht="12" customHeight="1" x14ac:dyDescent="0.2">
      <c r="A39" s="19" t="s">
        <v>31</v>
      </c>
      <c r="B39" s="20">
        <f>Detail!C41</f>
        <v>0.49063096646621973</v>
      </c>
      <c r="C39" s="18">
        <f>Detail!I41</f>
        <v>0.12695107295018856</v>
      </c>
      <c r="D39" s="20">
        <f t="shared" si="0"/>
        <v>0.61758203941640832</v>
      </c>
    </row>
    <row r="40" spans="1:4" ht="12" customHeight="1" x14ac:dyDescent="0.2">
      <c r="A40" s="19" t="s">
        <v>73</v>
      </c>
      <c r="B40" s="20">
        <f>Detail!C42</f>
        <v>0.40044748790948537</v>
      </c>
      <c r="C40" s="18">
        <f>Detail!I42</f>
        <v>0.11692411619225276</v>
      </c>
      <c r="D40" s="20">
        <f t="shared" si="0"/>
        <v>0.5173716041017381</v>
      </c>
    </row>
    <row r="41" spans="1:4" ht="12" customHeight="1" x14ac:dyDescent="0.2">
      <c r="A41" s="19" t="s">
        <v>74</v>
      </c>
      <c r="B41" s="20">
        <f>Detail!C43</f>
        <v>0.4546637156820838</v>
      </c>
      <c r="C41" s="18">
        <f>Detail!I43</f>
        <v>0.14714412055907675</v>
      </c>
      <c r="D41" s="20">
        <f t="shared" si="0"/>
        <v>0.60180783624116052</v>
      </c>
    </row>
    <row r="42" spans="1:4" ht="12" customHeight="1" x14ac:dyDescent="0.2">
      <c r="A42" s="19" t="s">
        <v>92</v>
      </c>
      <c r="B42" s="20">
        <f>Detail!C44</f>
        <v>0.53337699585228016</v>
      </c>
      <c r="C42" s="18">
        <f>Detail!I44</f>
        <v>0.11335630404527688</v>
      </c>
      <c r="D42" s="20">
        <f t="shared" si="0"/>
        <v>0.64673329989755701</v>
      </c>
    </row>
    <row r="43" spans="1:4" ht="12" customHeight="1" x14ac:dyDescent="0.2">
      <c r="A43" s="19" t="s">
        <v>75</v>
      </c>
      <c r="B43" s="20">
        <f>Detail!C45</f>
        <v>0.48745462069054135</v>
      </c>
      <c r="C43" s="18">
        <f>Detail!I45</f>
        <v>0.14261823551907823</v>
      </c>
      <c r="D43" s="20">
        <f t="shared" si="0"/>
        <v>0.63007285620961961</v>
      </c>
    </row>
    <row r="44" spans="1:4" s="22" customFormat="1" x14ac:dyDescent="0.2">
      <c r="A44" s="1" t="s">
        <v>76</v>
      </c>
      <c r="B44" s="21">
        <f>Detail!C46</f>
        <v>0.46174162943180297</v>
      </c>
      <c r="C44" s="21">
        <f>Detail!I46</f>
        <v>0.14497697462994388</v>
      </c>
      <c r="D44" s="21">
        <f>B44+C44</f>
        <v>0.60671860406174682</v>
      </c>
    </row>
    <row r="45" spans="1:4" ht="20.25" customHeight="1" x14ac:dyDescent="0.2">
      <c r="A45" s="10" t="s">
        <v>110</v>
      </c>
    </row>
    <row r="46" spans="1:4" x14ac:dyDescent="0.2">
      <c r="A46" s="10"/>
    </row>
  </sheetData>
  <phoneticPr fontId="9" type="noConversion"/>
  <pageMargins left="0.25" right="0.25" top="1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pane xSplit="6" ySplit="18" topLeftCell="H47" activePane="bottomRight" state="frozen"/>
      <selection pane="topRight" activeCell="G1" sqref="G1"/>
      <selection pane="bottomLeft" activeCell="A18" sqref="A18"/>
      <selection pane="bottomRight" activeCell="N45" sqref="N45"/>
    </sheetView>
  </sheetViews>
  <sheetFormatPr defaultColWidth="9.140625" defaultRowHeight="12" x14ac:dyDescent="0.2"/>
  <cols>
    <col min="1" max="1" width="36.85546875" style="5" customWidth="1"/>
    <col min="2" max="2" width="12.28515625" style="2" bestFit="1" customWidth="1"/>
    <col min="3" max="3" width="10.140625" style="2" customWidth="1"/>
    <col min="4" max="4" width="11.85546875" style="2" bestFit="1" customWidth="1"/>
    <col min="5" max="5" width="10.140625" style="2" customWidth="1"/>
    <col min="6" max="7" width="10.5703125" style="2" customWidth="1"/>
    <col min="8" max="8" width="12.85546875" style="2" bestFit="1" customWidth="1"/>
    <col min="9" max="9" width="11.5703125" style="2" customWidth="1"/>
    <col min="10" max="10" width="12.85546875" style="2" bestFit="1" customWidth="1"/>
    <col min="11" max="11" width="11.140625" style="2" customWidth="1"/>
    <col min="12" max="12" width="12.85546875" style="2" bestFit="1" customWidth="1"/>
    <col min="13" max="13" width="12" style="2" customWidth="1"/>
    <col min="14" max="14" width="12.85546875" style="2" bestFit="1" customWidth="1"/>
    <col min="15" max="15" width="10.85546875" style="2" customWidth="1"/>
    <col min="16" max="16" width="12.85546875" style="4" bestFit="1" customWidth="1"/>
    <col min="17" max="17" width="11.85546875" style="5" bestFit="1" customWidth="1"/>
    <col min="18" max="18" width="12.85546875" style="5" bestFit="1" customWidth="1"/>
    <col min="19" max="16384" width="9.140625" style="5"/>
  </cols>
  <sheetData>
    <row r="1" spans="1:18" ht="15" customHeight="1" x14ac:dyDescent="0.3">
      <c r="A1" s="1" t="s">
        <v>0</v>
      </c>
      <c r="J1" s="3"/>
      <c r="K1" s="3"/>
    </row>
    <row r="2" spans="1:18" ht="12.75" x14ac:dyDescent="0.2">
      <c r="A2" s="34" t="s">
        <v>111</v>
      </c>
    </row>
    <row r="3" spans="1:18" ht="24" customHeight="1" x14ac:dyDescent="0.2">
      <c r="A3" s="47" t="s">
        <v>43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8" ht="46.5" customHeight="1" x14ac:dyDescent="0.2">
      <c r="A4" s="6" t="s">
        <v>1</v>
      </c>
      <c r="B4" s="26" t="s">
        <v>2</v>
      </c>
      <c r="C4" s="27" t="s">
        <v>36</v>
      </c>
      <c r="D4" s="26" t="s">
        <v>3</v>
      </c>
      <c r="E4" s="27" t="s">
        <v>37</v>
      </c>
      <c r="F4" s="26" t="s">
        <v>4</v>
      </c>
      <c r="G4" s="27" t="s">
        <v>38</v>
      </c>
      <c r="H4" s="26" t="s">
        <v>5</v>
      </c>
      <c r="I4" s="27" t="s">
        <v>39</v>
      </c>
      <c r="J4" s="26" t="s">
        <v>6</v>
      </c>
      <c r="K4" s="27" t="s">
        <v>40</v>
      </c>
      <c r="L4" s="26" t="s">
        <v>7</v>
      </c>
      <c r="M4" s="27" t="s">
        <v>41</v>
      </c>
      <c r="N4" s="26" t="s">
        <v>8</v>
      </c>
      <c r="O4" s="27" t="s">
        <v>42</v>
      </c>
      <c r="P4" s="28" t="s">
        <v>9</v>
      </c>
    </row>
    <row r="5" spans="1:18" ht="12" customHeight="1" x14ac:dyDescent="0.2">
      <c r="A5" s="17" t="s">
        <v>98</v>
      </c>
      <c r="B5" s="29">
        <v>12208635.35</v>
      </c>
      <c r="C5" s="11">
        <f>B5/P5</f>
        <v>0.52882034968969316</v>
      </c>
      <c r="D5" s="30"/>
      <c r="E5" s="11">
        <f>D5/P5</f>
        <v>0</v>
      </c>
      <c r="F5" s="30">
        <v>36098.589999999997</v>
      </c>
      <c r="G5" s="11">
        <f>F5/P5</f>
        <v>1.5636202114190313E-3</v>
      </c>
      <c r="H5" s="30">
        <v>2232315.34</v>
      </c>
      <c r="I5" s="11">
        <f>H5/$P$5</f>
        <v>9.669334408587002E-2</v>
      </c>
      <c r="J5" s="30">
        <v>2599496.46</v>
      </c>
      <c r="K5" s="11">
        <f>J5/P5</f>
        <v>0.11259789383375426</v>
      </c>
      <c r="L5" s="30">
        <v>3396294.6</v>
      </c>
      <c r="M5" s="11">
        <f>L5/P5</f>
        <v>0.14711142126308299</v>
      </c>
      <c r="N5" s="30">
        <v>2613705.7000000002</v>
      </c>
      <c r="O5" s="11">
        <f>N5/P5</f>
        <v>0.1132133709161806</v>
      </c>
      <c r="P5" s="31">
        <f>B5+D5+F5+H5+J5+L5+N5</f>
        <v>23086546.039999999</v>
      </c>
    </row>
    <row r="6" spans="1:18" ht="12" customHeight="1" x14ac:dyDescent="0.2">
      <c r="A6" s="40" t="s">
        <v>89</v>
      </c>
      <c r="B6" s="29">
        <f>SUM(B7:B8)</f>
        <v>33953587.07</v>
      </c>
      <c r="C6" s="11">
        <f>B6/P6</f>
        <v>0.49751407484383514</v>
      </c>
      <c r="D6" s="29">
        <f>SUM(D7:D8)</f>
        <v>0</v>
      </c>
      <c r="E6" s="11">
        <f>D6/P6</f>
        <v>0</v>
      </c>
      <c r="F6" s="29">
        <f>SUM(F7:F8)</f>
        <v>0</v>
      </c>
      <c r="G6" s="11">
        <f>F6/P6</f>
        <v>0</v>
      </c>
      <c r="H6" s="29">
        <f>SUM(H7:H8)</f>
        <v>8331573.71</v>
      </c>
      <c r="I6" s="11">
        <f>H6/$P6</f>
        <v>0.12208062664419596</v>
      </c>
      <c r="J6" s="29">
        <f>SUM(J7:J8)</f>
        <v>7220432.3100000005</v>
      </c>
      <c r="K6" s="11">
        <f>J6/P6</f>
        <v>0.10579932816159403</v>
      </c>
      <c r="L6" s="29">
        <f>SUM(L7:L8)</f>
        <v>11828632.039999999</v>
      </c>
      <c r="M6" s="11">
        <f>L6/P6</f>
        <v>0.17332221523211055</v>
      </c>
      <c r="N6" s="29">
        <f>SUM(N7:N8)</f>
        <v>6912260.3199999994</v>
      </c>
      <c r="O6" s="11">
        <f>N6/P6</f>
        <v>0.10128375511826448</v>
      </c>
      <c r="P6" s="29">
        <f>SUM(P7:P8)</f>
        <v>68246485.449999988</v>
      </c>
      <c r="R6" s="46"/>
    </row>
    <row r="7" spans="1:18" ht="12" customHeight="1" x14ac:dyDescent="0.2">
      <c r="A7" s="17" t="s">
        <v>48</v>
      </c>
      <c r="B7" s="29">
        <v>24655592.390000001</v>
      </c>
      <c r="C7" s="11">
        <f t="shared" ref="C7:C46" si="0">B7/P7</f>
        <v>0.48505593168914579</v>
      </c>
      <c r="D7" s="30"/>
      <c r="E7" s="11">
        <f t="shared" ref="E7:E46" si="1">D7/P7</f>
        <v>0</v>
      </c>
      <c r="F7" s="30"/>
      <c r="G7" s="11">
        <f t="shared" ref="G7:G46" si="2">F7/P7</f>
        <v>0</v>
      </c>
      <c r="H7" s="30">
        <v>7006428.9199999999</v>
      </c>
      <c r="I7" s="11">
        <f>H7/$P7</f>
        <v>0.1378393126332981</v>
      </c>
      <c r="J7" s="30">
        <v>5404644.6900000004</v>
      </c>
      <c r="K7" s="11">
        <f t="shared" ref="K7:K46" si="3">J7/P7</f>
        <v>0.1063269916248297</v>
      </c>
      <c r="L7" s="30">
        <v>8554548.8699999992</v>
      </c>
      <c r="M7" s="11">
        <f t="shared" ref="M7:M46" si="4">L7/P7</f>
        <v>0.16829588219511357</v>
      </c>
      <c r="N7" s="30">
        <v>5209196.18</v>
      </c>
      <c r="O7" s="11">
        <f t="shared" ref="O7:O46" si="5">N7/P7</f>
        <v>0.10248188185761288</v>
      </c>
      <c r="P7" s="31">
        <f t="shared" ref="P7:P45" si="6">B7+D7+F7+H7+J7+L7+N7</f>
        <v>50830411.049999997</v>
      </c>
      <c r="Q7" s="4"/>
    </row>
    <row r="8" spans="1:18" ht="12" customHeight="1" x14ac:dyDescent="0.2">
      <c r="A8" s="17" t="s">
        <v>49</v>
      </c>
      <c r="B8" s="29">
        <v>9297994.6799999997</v>
      </c>
      <c r="C8" s="11">
        <f t="shared" si="0"/>
        <v>0.53387430866739982</v>
      </c>
      <c r="D8" s="9"/>
      <c r="E8" s="11">
        <f t="shared" si="1"/>
        <v>0</v>
      </c>
      <c r="F8" s="8"/>
      <c r="G8" s="11">
        <f t="shared" si="2"/>
        <v>0</v>
      </c>
      <c r="H8" s="30">
        <v>1325144.79</v>
      </c>
      <c r="I8" s="11">
        <f>H8/$P8</f>
        <v>7.608745573571965E-2</v>
      </c>
      <c r="J8" s="30">
        <v>1815787.62</v>
      </c>
      <c r="K8" s="11">
        <f t="shared" si="3"/>
        <v>0.10425929393135805</v>
      </c>
      <c r="L8" s="30">
        <v>3274083.17</v>
      </c>
      <c r="M8" s="11">
        <f t="shared" si="4"/>
        <v>0.18799202936340237</v>
      </c>
      <c r="N8" s="30">
        <v>1703064.14</v>
      </c>
      <c r="O8" s="11">
        <f t="shared" si="5"/>
        <v>9.7786912302120166E-2</v>
      </c>
      <c r="P8" s="31">
        <f t="shared" si="6"/>
        <v>17416074.399999999</v>
      </c>
      <c r="Q8" s="4"/>
    </row>
    <row r="9" spans="1:18" ht="12" customHeight="1" x14ac:dyDescent="0.2">
      <c r="A9" s="7" t="s">
        <v>11</v>
      </c>
      <c r="B9" s="32">
        <f>SUM(B10:B11)</f>
        <v>27685330.719999999</v>
      </c>
      <c r="C9" s="11">
        <f t="shared" si="0"/>
        <v>0.40994675660469349</v>
      </c>
      <c r="D9" s="32">
        <f>SUM(D10:D11)</f>
        <v>0</v>
      </c>
      <c r="E9" s="11">
        <f t="shared" si="1"/>
        <v>0</v>
      </c>
      <c r="F9" s="32">
        <f>SUM(F10:F11)</f>
        <v>32968.26</v>
      </c>
      <c r="G9" s="11">
        <f t="shared" si="2"/>
        <v>4.8817301099230841E-4</v>
      </c>
      <c r="H9" s="32">
        <f>SUM(H10:H11)</f>
        <v>8208395.3499999996</v>
      </c>
      <c r="I9" s="11">
        <f t="shared" ref="I9:I46" si="7">H9/$P9</f>
        <v>0.12154469400037378</v>
      </c>
      <c r="J9" s="32">
        <f>SUM(J10:J11)</f>
        <v>12658250.59</v>
      </c>
      <c r="K9" s="11">
        <f t="shared" si="3"/>
        <v>0.18743531822472476</v>
      </c>
      <c r="L9" s="32">
        <f>SUM(L10:L11)</f>
        <v>11396816.399999999</v>
      </c>
      <c r="M9" s="11">
        <f t="shared" si="4"/>
        <v>0.16875680359577727</v>
      </c>
      <c r="N9" s="32">
        <f>SUM(N10:N11)</f>
        <v>7552205.6499999994</v>
      </c>
      <c r="O9" s="11">
        <f t="shared" si="5"/>
        <v>0.11182825456343838</v>
      </c>
      <c r="P9" s="31">
        <f t="shared" si="6"/>
        <v>67533966.969999999</v>
      </c>
    </row>
    <row r="10" spans="1:18" ht="12" customHeight="1" x14ac:dyDescent="0.2">
      <c r="A10" s="19" t="s">
        <v>99</v>
      </c>
      <c r="B10" s="29">
        <v>23822649.23</v>
      </c>
      <c r="C10" s="11">
        <f t="shared" si="0"/>
        <v>0.40348698430252922</v>
      </c>
      <c r="D10" s="30"/>
      <c r="E10" s="11">
        <f t="shared" si="1"/>
        <v>0</v>
      </c>
      <c r="F10" s="30">
        <v>32968.26</v>
      </c>
      <c r="G10" s="11">
        <f t="shared" si="2"/>
        <v>5.583872589766416E-4</v>
      </c>
      <c r="H10" s="30">
        <v>7609856.3300000001</v>
      </c>
      <c r="I10" s="11">
        <f t="shared" si="7"/>
        <v>0.12888902287578252</v>
      </c>
      <c r="J10" s="30">
        <v>11130797.060000001</v>
      </c>
      <c r="K10" s="11">
        <f t="shared" si="3"/>
        <v>0.18852360605499535</v>
      </c>
      <c r="L10" s="30">
        <v>9474550.9499999993</v>
      </c>
      <c r="M10" s="11">
        <f t="shared" si="4"/>
        <v>0.16047157280987942</v>
      </c>
      <c r="N10" s="30">
        <v>6971105.5599999996</v>
      </c>
      <c r="O10" s="11">
        <f t="shared" si="5"/>
        <v>0.11807042669783682</v>
      </c>
      <c r="P10" s="31">
        <f t="shared" si="6"/>
        <v>59041927.390000001</v>
      </c>
    </row>
    <row r="11" spans="1:18" ht="12" customHeight="1" x14ac:dyDescent="0.2">
      <c r="A11" s="19" t="s">
        <v>100</v>
      </c>
      <c r="B11" s="29">
        <v>3862681.49</v>
      </c>
      <c r="C11" s="11">
        <f t="shared" si="0"/>
        <v>0.45485910111596539</v>
      </c>
      <c r="D11" s="9"/>
      <c r="E11" s="11">
        <f t="shared" si="1"/>
        <v>0</v>
      </c>
      <c r="F11" s="8"/>
      <c r="G11" s="11">
        <f t="shared" si="2"/>
        <v>0</v>
      </c>
      <c r="H11" s="30">
        <v>598539.02</v>
      </c>
      <c r="I11" s="11">
        <f t="shared" si="7"/>
        <v>7.0482363437123788E-2</v>
      </c>
      <c r="J11" s="30">
        <v>1527453.53</v>
      </c>
      <c r="K11" s="11">
        <f t="shared" si="3"/>
        <v>0.17986886608458319</v>
      </c>
      <c r="L11" s="30">
        <v>1922265.45</v>
      </c>
      <c r="M11" s="11">
        <f t="shared" si="4"/>
        <v>0.22636086795064136</v>
      </c>
      <c r="N11" s="30">
        <v>581100.09</v>
      </c>
      <c r="O11" s="11">
        <f t="shared" si="5"/>
        <v>6.8428801411686307E-2</v>
      </c>
      <c r="P11" s="31">
        <f t="shared" si="6"/>
        <v>8492039.5800000001</v>
      </c>
      <c r="Q11" s="4"/>
    </row>
    <row r="12" spans="1:18" ht="12" customHeight="1" x14ac:dyDescent="0.2">
      <c r="A12" s="7" t="s">
        <v>12</v>
      </c>
      <c r="B12" s="29">
        <v>14196392.640000001</v>
      </c>
      <c r="C12" s="11">
        <f t="shared" si="0"/>
        <v>0.51270761491922023</v>
      </c>
      <c r="D12" s="9"/>
      <c r="E12" s="11">
        <f t="shared" si="1"/>
        <v>0</v>
      </c>
      <c r="F12" s="30">
        <v>32690.31</v>
      </c>
      <c r="G12" s="11">
        <f t="shared" si="2"/>
        <v>1.1806218168300771E-3</v>
      </c>
      <c r="H12" s="30">
        <v>3643688.93</v>
      </c>
      <c r="I12" s="11">
        <f t="shared" si="7"/>
        <v>0.13159308200198283</v>
      </c>
      <c r="J12" s="30">
        <v>3369438.91</v>
      </c>
      <c r="K12" s="11">
        <f t="shared" si="3"/>
        <v>0.12168844797195728</v>
      </c>
      <c r="L12" s="30">
        <v>3568951.19</v>
      </c>
      <c r="M12" s="11">
        <f t="shared" si="4"/>
        <v>0.12889390275331331</v>
      </c>
      <c r="N12" s="30">
        <v>2877899.44</v>
      </c>
      <c r="O12" s="11">
        <f t="shared" si="5"/>
        <v>0.10393633053669608</v>
      </c>
      <c r="P12" s="31">
        <f t="shared" si="6"/>
        <v>27689061.420000006</v>
      </c>
      <c r="Q12" s="4"/>
    </row>
    <row r="13" spans="1:18" s="38" customFormat="1" ht="12" customHeight="1" x14ac:dyDescent="0.2">
      <c r="A13" s="7" t="s">
        <v>13</v>
      </c>
      <c r="B13" s="39">
        <v>29296821.719999999</v>
      </c>
      <c r="C13" s="11">
        <f t="shared" si="0"/>
        <v>0.47661540173039929</v>
      </c>
      <c r="D13" s="9"/>
      <c r="E13" s="11">
        <f t="shared" si="1"/>
        <v>0</v>
      </c>
      <c r="F13" s="36">
        <v>62613.9</v>
      </c>
      <c r="G13" s="11">
        <f t="shared" si="2"/>
        <v>1.0186343552083797E-3</v>
      </c>
      <c r="H13" s="36">
        <v>7203427.21</v>
      </c>
      <c r="I13" s="11">
        <f t="shared" si="7"/>
        <v>0.11718896972315807</v>
      </c>
      <c r="J13" s="36">
        <v>6384689.3300000001</v>
      </c>
      <c r="K13" s="11">
        <f t="shared" si="3"/>
        <v>0.10386933091326959</v>
      </c>
      <c r="L13" s="36">
        <v>12063264.699999999</v>
      </c>
      <c r="M13" s="11">
        <f t="shared" si="4"/>
        <v>0.1962512454805164</v>
      </c>
      <c r="N13" s="36">
        <v>6457657.75</v>
      </c>
      <c r="O13" s="11">
        <f t="shared" si="5"/>
        <v>0.10505641779744826</v>
      </c>
      <c r="P13" s="37">
        <f t="shared" si="6"/>
        <v>61468474.609999999</v>
      </c>
    </row>
    <row r="14" spans="1:18" s="38" customFormat="1" ht="12" customHeight="1" x14ac:dyDescent="0.2">
      <c r="A14" s="40" t="s">
        <v>88</v>
      </c>
      <c r="B14" s="39">
        <f>B15+B16</f>
        <v>25784499.59</v>
      </c>
      <c r="C14" s="11">
        <f t="shared" si="0"/>
        <v>0.45840428956694257</v>
      </c>
      <c r="D14" s="39">
        <f>D15+D16</f>
        <v>0</v>
      </c>
      <c r="E14" s="11">
        <f t="shared" si="1"/>
        <v>0</v>
      </c>
      <c r="F14" s="39">
        <f>F15+F16</f>
        <v>531344.18999999994</v>
      </c>
      <c r="G14" s="11">
        <f t="shared" si="2"/>
        <v>9.4463906535124861E-3</v>
      </c>
      <c r="H14" s="39">
        <f>H15+H16</f>
        <v>7431846.2799999993</v>
      </c>
      <c r="I14" s="11">
        <f t="shared" si="7"/>
        <v>0.1321255121613987</v>
      </c>
      <c r="J14" s="39">
        <f>J15+J16</f>
        <v>6843224.2699999996</v>
      </c>
      <c r="K14" s="11">
        <f t="shared" si="3"/>
        <v>0.12166081986144951</v>
      </c>
      <c r="L14" s="39">
        <f>L15+L16</f>
        <v>9435278.0500000007</v>
      </c>
      <c r="M14" s="11">
        <f t="shared" si="4"/>
        <v>0.16774310148156796</v>
      </c>
      <c r="N14" s="39">
        <f>N15+N16</f>
        <v>6222189.6199999992</v>
      </c>
      <c r="O14" s="11">
        <f t="shared" si="5"/>
        <v>0.11061988627512875</v>
      </c>
      <c r="P14" s="39">
        <f>P15+P16</f>
        <v>56248382</v>
      </c>
    </row>
    <row r="15" spans="1:18" ht="12" customHeight="1" x14ac:dyDescent="0.2">
      <c r="A15" s="19" t="s">
        <v>101</v>
      </c>
      <c r="B15" s="29">
        <v>12430948.02</v>
      </c>
      <c r="C15" s="11">
        <f t="shared" si="0"/>
        <v>0.46333486888118142</v>
      </c>
      <c r="D15" s="30"/>
      <c r="E15" s="11">
        <f t="shared" si="1"/>
        <v>0</v>
      </c>
      <c r="F15" s="30">
        <v>531344.18999999994</v>
      </c>
      <c r="G15" s="11">
        <f t="shared" si="2"/>
        <v>1.9804627145760322E-2</v>
      </c>
      <c r="H15" s="30">
        <v>2999115.56</v>
      </c>
      <c r="I15" s="11">
        <f t="shared" si="7"/>
        <v>0.11178510380032232</v>
      </c>
      <c r="J15" s="30">
        <v>2825043.83</v>
      </c>
      <c r="K15" s="11">
        <f t="shared" si="3"/>
        <v>0.10529698221331962</v>
      </c>
      <c r="L15" s="30">
        <v>4486362.17</v>
      </c>
      <c r="M15" s="11">
        <f t="shared" si="4"/>
        <v>0.16721878528058093</v>
      </c>
      <c r="N15" s="30">
        <v>3556481.53</v>
      </c>
      <c r="O15" s="11">
        <f t="shared" si="5"/>
        <v>0.13255963267883519</v>
      </c>
      <c r="P15" s="31">
        <f t="shared" si="6"/>
        <v>26829295.300000004</v>
      </c>
    </row>
    <row r="16" spans="1:18" ht="12" customHeight="1" x14ac:dyDescent="0.2">
      <c r="A16" s="19" t="s">
        <v>102</v>
      </c>
      <c r="B16" s="29">
        <v>13353551.57</v>
      </c>
      <c r="C16" s="11">
        <f>B16/P16</f>
        <v>0.45390775404322803</v>
      </c>
      <c r="D16" s="9"/>
      <c r="E16" s="11">
        <f>D16/P16</f>
        <v>0</v>
      </c>
      <c r="F16" s="8"/>
      <c r="G16" s="11">
        <f>F16/P16</f>
        <v>0</v>
      </c>
      <c r="H16" s="30">
        <v>4432730.72</v>
      </c>
      <c r="I16" s="11">
        <f>H16/$P16</f>
        <v>0.15067533418703988</v>
      </c>
      <c r="J16" s="30">
        <v>4018180.44</v>
      </c>
      <c r="K16" s="11">
        <f>J16/P16</f>
        <v>0.13658413264066421</v>
      </c>
      <c r="L16" s="30">
        <v>4948915.88</v>
      </c>
      <c r="M16" s="11">
        <f>L16/P16</f>
        <v>0.1682212616070097</v>
      </c>
      <c r="N16" s="30">
        <v>2665708.09</v>
      </c>
      <c r="O16" s="11">
        <f>N16/P16</f>
        <v>9.0611517522058219E-2</v>
      </c>
      <c r="P16" s="31">
        <f>B16+D16+F16+H16+J16+L16+N16</f>
        <v>29419086.699999999</v>
      </c>
      <c r="Q16" s="46"/>
    </row>
    <row r="17" spans="1:17" ht="12" customHeight="1" x14ac:dyDescent="0.2">
      <c r="A17" s="19" t="s">
        <v>54</v>
      </c>
      <c r="B17" s="29">
        <v>4856878.08</v>
      </c>
      <c r="C17" s="11">
        <f t="shared" si="0"/>
        <v>0.506439616972303</v>
      </c>
      <c r="D17" s="30"/>
      <c r="E17" s="11">
        <f t="shared" si="1"/>
        <v>0</v>
      </c>
      <c r="F17" s="8"/>
      <c r="G17" s="11">
        <f t="shared" si="2"/>
        <v>0</v>
      </c>
      <c r="H17" s="30">
        <v>1352017.81</v>
      </c>
      <c r="I17" s="11">
        <f t="shared" si="7"/>
        <v>0.14097849906006535</v>
      </c>
      <c r="J17" s="30">
        <v>880034.56</v>
      </c>
      <c r="K17" s="11">
        <f t="shared" si="3"/>
        <v>9.1763548136828924E-2</v>
      </c>
      <c r="L17" s="30">
        <v>1538843.59</v>
      </c>
      <c r="M17" s="11">
        <f t="shared" si="4"/>
        <v>0.16045932087714332</v>
      </c>
      <c r="N17" s="30">
        <v>962467.16</v>
      </c>
      <c r="O17" s="11">
        <f t="shared" si="5"/>
        <v>0.10035901495365934</v>
      </c>
      <c r="P17" s="31">
        <f t="shared" si="6"/>
        <v>9590241.2000000011</v>
      </c>
    </row>
    <row r="18" spans="1:17" ht="12" customHeight="1" x14ac:dyDescent="0.2">
      <c r="A18" s="19" t="s">
        <v>55</v>
      </c>
      <c r="B18" s="29">
        <v>19518942.68</v>
      </c>
      <c r="C18" s="11">
        <f t="shared" si="0"/>
        <v>0.46604611755839515</v>
      </c>
      <c r="D18" s="30"/>
      <c r="E18" s="11">
        <f t="shared" si="1"/>
        <v>0</v>
      </c>
      <c r="F18" s="30"/>
      <c r="G18" s="11">
        <f t="shared" si="2"/>
        <v>0</v>
      </c>
      <c r="H18" s="30">
        <v>4995204.24</v>
      </c>
      <c r="I18" s="11">
        <f t="shared" si="7"/>
        <v>0.11926852702163035</v>
      </c>
      <c r="J18" s="30">
        <v>5332413.7699999996</v>
      </c>
      <c r="K18" s="11">
        <f t="shared" si="3"/>
        <v>0.12731994634472818</v>
      </c>
      <c r="L18" s="30">
        <v>7450893.0199999996</v>
      </c>
      <c r="M18" s="11">
        <f t="shared" si="4"/>
        <v>0.1779020421978075</v>
      </c>
      <c r="N18" s="30">
        <v>4584544.54</v>
      </c>
      <c r="O18" s="11">
        <f t="shared" si="5"/>
        <v>0.10946336687743881</v>
      </c>
      <c r="P18" s="31">
        <f t="shared" si="6"/>
        <v>41881998.25</v>
      </c>
    </row>
    <row r="19" spans="1:17" ht="12" customHeight="1" x14ac:dyDescent="0.2">
      <c r="A19" s="17" t="s">
        <v>18</v>
      </c>
      <c r="B19" s="29">
        <v>19783791.68</v>
      </c>
      <c r="C19" s="11">
        <f t="shared" si="0"/>
        <v>0.55693759716793467</v>
      </c>
      <c r="D19" s="30"/>
      <c r="E19" s="11">
        <f t="shared" si="1"/>
        <v>0</v>
      </c>
      <c r="F19" s="30">
        <v>4825.2700000000004</v>
      </c>
      <c r="G19" s="11">
        <f t="shared" si="2"/>
        <v>1.3583717029346117E-4</v>
      </c>
      <c r="H19" s="30">
        <v>3180923.7</v>
      </c>
      <c r="I19" s="11">
        <f t="shared" si="7"/>
        <v>8.9546838690354444E-2</v>
      </c>
      <c r="J19" s="30">
        <v>3169114.35</v>
      </c>
      <c r="K19" s="11">
        <f t="shared" si="3"/>
        <v>8.9214391244510985E-2</v>
      </c>
      <c r="L19" s="30">
        <v>5485879.0800000001</v>
      </c>
      <c r="M19" s="11">
        <f t="shared" si="4"/>
        <v>0.15443411266090729</v>
      </c>
      <c r="N19" s="30">
        <v>3897922.62</v>
      </c>
      <c r="O19" s="11">
        <f t="shared" si="5"/>
        <v>0.10973122306599928</v>
      </c>
      <c r="P19" s="31">
        <f t="shared" si="6"/>
        <v>35522456.699999996</v>
      </c>
    </row>
    <row r="20" spans="1:17" ht="12" customHeight="1" x14ac:dyDescent="0.2">
      <c r="A20" s="42" t="s">
        <v>57</v>
      </c>
      <c r="B20" s="29">
        <v>29832620.73</v>
      </c>
      <c r="C20" s="11">
        <f t="shared" si="0"/>
        <v>0.36321913987117871</v>
      </c>
      <c r="D20" s="30">
        <v>334818.71000000002</v>
      </c>
      <c r="E20" s="11">
        <f t="shared" si="1"/>
        <v>4.0764961603484851E-3</v>
      </c>
      <c r="F20" s="30">
        <v>4750</v>
      </c>
      <c r="G20" s="11">
        <f t="shared" si="2"/>
        <v>5.7832361762744094E-5</v>
      </c>
      <c r="H20" s="30">
        <v>23992973.43</v>
      </c>
      <c r="I20" s="11">
        <f t="shared" si="7"/>
        <v>0.29212006719319306</v>
      </c>
      <c r="J20" s="30">
        <v>4837347.7300000004</v>
      </c>
      <c r="K20" s="11">
        <f t="shared" si="3"/>
        <v>5.8895840819694519E-2</v>
      </c>
      <c r="L20" s="30">
        <v>16391354.060000001</v>
      </c>
      <c r="M20" s="11">
        <f t="shared" si="4"/>
        <v>0.19956857216403034</v>
      </c>
      <c r="N20" s="30">
        <v>6740079.9900000002</v>
      </c>
      <c r="O20" s="11">
        <f t="shared" si="5"/>
        <v>8.2062051429792129E-2</v>
      </c>
      <c r="P20" s="31">
        <f t="shared" si="6"/>
        <v>82133944.650000006</v>
      </c>
    </row>
    <row r="21" spans="1:17" s="38" customFormat="1" ht="12" customHeight="1" x14ac:dyDescent="0.2">
      <c r="A21" s="42" t="s">
        <v>58</v>
      </c>
      <c r="B21" s="39">
        <v>20899735.43</v>
      </c>
      <c r="C21" s="11">
        <f t="shared" si="0"/>
        <v>0.44032045505026185</v>
      </c>
      <c r="D21" s="9"/>
      <c r="E21" s="11">
        <f t="shared" si="1"/>
        <v>0</v>
      </c>
      <c r="F21" s="36">
        <v>80556.429999999993</v>
      </c>
      <c r="G21" s="11">
        <f t="shared" si="2"/>
        <v>1.6971814802932443E-3</v>
      </c>
      <c r="H21" s="36">
        <v>6936493.8899999997</v>
      </c>
      <c r="I21" s="11">
        <f t="shared" si="7"/>
        <v>0.14613965599363382</v>
      </c>
      <c r="J21" s="36">
        <v>6079098.4000000004</v>
      </c>
      <c r="K21" s="11">
        <f t="shared" si="3"/>
        <v>0.12807584970386962</v>
      </c>
      <c r="L21" s="36">
        <v>7299423.29</v>
      </c>
      <c r="M21" s="11">
        <f t="shared" si="4"/>
        <v>0.15378593644987973</v>
      </c>
      <c r="N21" s="36">
        <v>6169522.2999999998</v>
      </c>
      <c r="O21" s="11">
        <f t="shared" si="5"/>
        <v>0.12998092132206182</v>
      </c>
      <c r="P21" s="37">
        <f t="shared" si="6"/>
        <v>47464829.739999995</v>
      </c>
    </row>
    <row r="22" spans="1:17" ht="12" customHeight="1" x14ac:dyDescent="0.2">
      <c r="A22" s="42" t="s">
        <v>103</v>
      </c>
      <c r="B22" s="29">
        <v>7720242.5999999996</v>
      </c>
      <c r="C22" s="11">
        <f t="shared" si="0"/>
        <v>0.48267695973865465</v>
      </c>
      <c r="D22" s="30">
        <v>12232.45</v>
      </c>
      <c r="E22" s="11">
        <f t="shared" si="1"/>
        <v>7.6478448697390761E-4</v>
      </c>
      <c r="F22" s="8">
        <v>56277.41</v>
      </c>
      <c r="G22" s="11">
        <f t="shared" si="2"/>
        <v>3.5185175606742935E-3</v>
      </c>
      <c r="H22" s="30">
        <v>2405146.04</v>
      </c>
      <c r="I22" s="11">
        <f t="shared" si="7"/>
        <v>0.15037203342737762</v>
      </c>
      <c r="J22" s="30">
        <v>1500928.19</v>
      </c>
      <c r="K22" s="11">
        <f t="shared" si="3"/>
        <v>9.3839467626994244E-2</v>
      </c>
      <c r="L22" s="30">
        <v>2734064.68</v>
      </c>
      <c r="M22" s="11">
        <f t="shared" si="4"/>
        <v>0.17093634175061259</v>
      </c>
      <c r="N22" s="30">
        <v>1565745.3</v>
      </c>
      <c r="O22" s="11">
        <f t="shared" si="5"/>
        <v>9.7891895408712654E-2</v>
      </c>
      <c r="P22" s="31">
        <f t="shared" si="6"/>
        <v>15994636.67</v>
      </c>
      <c r="Q22" s="4"/>
    </row>
    <row r="23" spans="1:17" s="38" customFormat="1" ht="12" customHeight="1" x14ac:dyDescent="0.2">
      <c r="A23" s="42" t="s">
        <v>59</v>
      </c>
      <c r="B23" s="39">
        <v>20349743.84</v>
      </c>
      <c r="C23" s="11">
        <f t="shared" si="0"/>
        <v>0.49127078488987336</v>
      </c>
      <c r="D23" s="36">
        <v>353923.62</v>
      </c>
      <c r="E23" s="11">
        <f t="shared" si="1"/>
        <v>8.5442026177595994E-3</v>
      </c>
      <c r="F23" s="36">
        <v>164.69</v>
      </c>
      <c r="G23" s="11">
        <f t="shared" si="2"/>
        <v>3.9758429491618231E-6</v>
      </c>
      <c r="H23" s="36">
        <v>4633071.3600000003</v>
      </c>
      <c r="I23" s="11">
        <f t="shared" si="7"/>
        <v>0.111848710301898</v>
      </c>
      <c r="J23" s="36">
        <v>6234698.7800000003</v>
      </c>
      <c r="K23" s="11">
        <f t="shared" si="3"/>
        <v>0.15051419748989509</v>
      </c>
      <c r="L23" s="36">
        <v>6156693.8399999999</v>
      </c>
      <c r="M23" s="11">
        <f t="shared" si="4"/>
        <v>0.14863105102867222</v>
      </c>
      <c r="N23" s="36">
        <v>3694366.21</v>
      </c>
      <c r="O23" s="11">
        <f t="shared" si="5"/>
        <v>8.9187077828952493E-2</v>
      </c>
      <c r="P23" s="37">
        <f t="shared" si="6"/>
        <v>41422662.340000004</v>
      </c>
    </row>
    <row r="24" spans="1:17" ht="12" customHeight="1" x14ac:dyDescent="0.2">
      <c r="A24" s="42" t="s">
        <v>60</v>
      </c>
      <c r="B24" s="29">
        <v>32388378.460000001</v>
      </c>
      <c r="C24" s="11">
        <f t="shared" si="0"/>
        <v>0.43792923542204326</v>
      </c>
      <c r="D24" s="30"/>
      <c r="E24" s="11">
        <f t="shared" si="1"/>
        <v>0</v>
      </c>
      <c r="F24" s="30">
        <v>347272.07</v>
      </c>
      <c r="G24" s="11">
        <f t="shared" si="2"/>
        <v>4.6955296723592225E-3</v>
      </c>
      <c r="H24" s="30">
        <v>13655326.23</v>
      </c>
      <c r="I24" s="11">
        <f t="shared" si="7"/>
        <v>0.18463618309042301</v>
      </c>
      <c r="J24" s="30">
        <v>11634612.630000001</v>
      </c>
      <c r="K24" s="11">
        <f t="shared" si="3"/>
        <v>0.15731374201953635</v>
      </c>
      <c r="L24" s="30">
        <v>7712556.0199999996</v>
      </c>
      <c r="M24" s="11">
        <f t="shared" si="4"/>
        <v>0.1042828916291562</v>
      </c>
      <c r="N24" s="30">
        <v>8219873.0099999998</v>
      </c>
      <c r="O24" s="11">
        <f t="shared" si="5"/>
        <v>0.11114241816648172</v>
      </c>
      <c r="P24" s="31">
        <f t="shared" si="6"/>
        <v>73958018.420000017</v>
      </c>
    </row>
    <row r="25" spans="1:17" ht="12" customHeight="1" x14ac:dyDescent="0.2">
      <c r="A25" s="42" t="s">
        <v>61</v>
      </c>
      <c r="B25" s="29">
        <v>93598133.730000004</v>
      </c>
      <c r="C25" s="11">
        <f t="shared" si="0"/>
        <v>0.46633559458961371</v>
      </c>
      <c r="D25" s="30">
        <v>1168485.46</v>
      </c>
      <c r="E25" s="11">
        <f t="shared" si="1"/>
        <v>5.8217652429939986E-3</v>
      </c>
      <c r="F25" s="30">
        <v>1063556.79</v>
      </c>
      <c r="G25" s="11">
        <f t="shared" si="2"/>
        <v>5.2989773222957073E-3</v>
      </c>
      <c r="H25" s="30">
        <v>33885939.159999996</v>
      </c>
      <c r="I25" s="11">
        <f t="shared" si="7"/>
        <v>0.16883049860791358</v>
      </c>
      <c r="J25" s="30">
        <v>29388235.879999999</v>
      </c>
      <c r="K25" s="11">
        <f t="shared" si="3"/>
        <v>0.14642151405041287</v>
      </c>
      <c r="L25" s="30">
        <v>24904329.170000002</v>
      </c>
      <c r="M25" s="11">
        <f t="shared" si="4"/>
        <v>0.12408126838136915</v>
      </c>
      <c r="N25" s="30">
        <v>16701140.84</v>
      </c>
      <c r="O25" s="11">
        <f t="shared" si="5"/>
        <v>8.3210381805400982E-2</v>
      </c>
      <c r="P25" s="31">
        <f t="shared" si="6"/>
        <v>200709821.03</v>
      </c>
      <c r="Q25" s="4"/>
    </row>
    <row r="26" spans="1:17" ht="12" customHeight="1" x14ac:dyDescent="0.2">
      <c r="A26" s="42" t="s">
        <v>62</v>
      </c>
      <c r="B26" s="29">
        <v>12466924.18</v>
      </c>
      <c r="C26" s="11">
        <f t="shared" si="0"/>
        <v>0.50118275185459615</v>
      </c>
      <c r="D26" s="8">
        <v>10187.530000000001</v>
      </c>
      <c r="E26" s="11">
        <f t="shared" si="1"/>
        <v>4.0954883869368766E-4</v>
      </c>
      <c r="F26" s="8">
        <v>260396.85</v>
      </c>
      <c r="G26" s="11">
        <f t="shared" si="2"/>
        <v>1.0468212365214568E-2</v>
      </c>
      <c r="H26" s="30">
        <v>2526273.6</v>
      </c>
      <c r="I26" s="11">
        <f t="shared" si="7"/>
        <v>0.10155871139545322</v>
      </c>
      <c r="J26" s="30">
        <v>3672830.01</v>
      </c>
      <c r="K26" s="11">
        <f t="shared" si="3"/>
        <v>0.14765141946230589</v>
      </c>
      <c r="L26" s="30">
        <v>3349530.87</v>
      </c>
      <c r="M26" s="11">
        <f t="shared" si="4"/>
        <v>0.13465447247538484</v>
      </c>
      <c r="N26" s="30">
        <v>2588863.4</v>
      </c>
      <c r="O26" s="11">
        <f t="shared" si="5"/>
        <v>0.10407488360835175</v>
      </c>
      <c r="P26" s="31">
        <f t="shared" si="6"/>
        <v>24875006.439999998</v>
      </c>
    </row>
    <row r="27" spans="1:17" s="38" customFormat="1" ht="12" customHeight="1" x14ac:dyDescent="0.2">
      <c r="A27" s="42" t="s">
        <v>63</v>
      </c>
      <c r="B27" s="39">
        <v>29390791.09</v>
      </c>
      <c r="C27" s="11">
        <f t="shared" si="0"/>
        <v>0.44368330836074432</v>
      </c>
      <c r="D27" s="36"/>
      <c r="E27" s="11">
        <f t="shared" si="1"/>
        <v>0</v>
      </c>
      <c r="F27" s="36">
        <v>15632.24</v>
      </c>
      <c r="G27" s="11">
        <f t="shared" si="2"/>
        <v>2.3598425571637655E-4</v>
      </c>
      <c r="H27" s="36">
        <v>12169165.51</v>
      </c>
      <c r="I27" s="11">
        <f t="shared" si="7"/>
        <v>0.18370569192686076</v>
      </c>
      <c r="J27" s="36">
        <v>6385705.7999999998</v>
      </c>
      <c r="K27" s="11">
        <f t="shared" si="3"/>
        <v>9.6398598693261422E-2</v>
      </c>
      <c r="L27" s="36">
        <v>11690829.890000001</v>
      </c>
      <c r="M27" s="11">
        <f t="shared" si="4"/>
        <v>0.17648473861061617</v>
      </c>
      <c r="N27" s="36">
        <v>6590599.8099999996</v>
      </c>
      <c r="O27" s="11">
        <f t="shared" si="5"/>
        <v>9.949167815280105E-2</v>
      </c>
      <c r="P27" s="37">
        <f t="shared" si="6"/>
        <v>66242724.339999996</v>
      </c>
    </row>
    <row r="28" spans="1:17" s="38" customFormat="1" ht="12" customHeight="1" x14ac:dyDescent="0.2">
      <c r="A28" s="42" t="s">
        <v>64</v>
      </c>
      <c r="B28" s="39">
        <v>17532271</v>
      </c>
      <c r="C28" s="11">
        <f t="shared" si="0"/>
        <v>0.42893060861073851</v>
      </c>
      <c r="D28" s="36"/>
      <c r="E28" s="11">
        <f t="shared" si="1"/>
        <v>0</v>
      </c>
      <c r="F28" s="8"/>
      <c r="G28" s="11">
        <f t="shared" si="2"/>
        <v>0</v>
      </c>
      <c r="H28" s="36">
        <v>7297341.7599999998</v>
      </c>
      <c r="I28" s="11">
        <f t="shared" si="7"/>
        <v>0.17853096397821808</v>
      </c>
      <c r="J28" s="36">
        <v>4961757.8099999996</v>
      </c>
      <c r="K28" s="11">
        <f t="shared" si="3"/>
        <v>0.12139042324992494</v>
      </c>
      <c r="L28" s="36">
        <v>6706730.5700000003</v>
      </c>
      <c r="M28" s="11">
        <f t="shared" si="4"/>
        <v>0.1640815399886498</v>
      </c>
      <c r="N28" s="36">
        <v>4376274.92</v>
      </c>
      <c r="O28" s="11">
        <f t="shared" si="5"/>
        <v>0.10706646417246864</v>
      </c>
      <c r="P28" s="37">
        <f t="shared" si="6"/>
        <v>40874376.060000002</v>
      </c>
    </row>
    <row r="29" spans="1:17" s="38" customFormat="1" ht="12" customHeight="1" x14ac:dyDescent="0.2">
      <c r="A29" s="7" t="s">
        <v>26</v>
      </c>
      <c r="B29" s="33">
        <f>SUM(B30:B34)</f>
        <v>17620146.209999997</v>
      </c>
      <c r="C29" s="11">
        <f t="shared" si="0"/>
        <v>0.40769315123066641</v>
      </c>
      <c r="D29" s="33">
        <f>SUM(D30:D34)</f>
        <v>44798.25</v>
      </c>
      <c r="E29" s="11">
        <f t="shared" si="1"/>
        <v>1.036537353007538E-3</v>
      </c>
      <c r="F29" s="33">
        <f>SUM(F30:F34)</f>
        <v>225092.43</v>
      </c>
      <c r="G29" s="11">
        <f t="shared" si="2"/>
        <v>5.2081657558997177E-3</v>
      </c>
      <c r="H29" s="33">
        <f>SUM(H30:H34)</f>
        <v>3278668.25</v>
      </c>
      <c r="I29" s="11">
        <f t="shared" si="7"/>
        <v>7.5861492563768826E-2</v>
      </c>
      <c r="J29" s="33">
        <f>SUM(J30:J34)</f>
        <v>5489166.3999999994</v>
      </c>
      <c r="K29" s="11">
        <f t="shared" si="3"/>
        <v>0.12700777397496368</v>
      </c>
      <c r="L29" s="33">
        <f>SUM(L30:L34)</f>
        <v>7761763.54</v>
      </c>
      <c r="M29" s="11">
        <f t="shared" si="4"/>
        <v>0.17959089550198989</v>
      </c>
      <c r="N29" s="33">
        <f>SUM(N30:N34)</f>
        <v>8799502.0499999989</v>
      </c>
      <c r="O29" s="11">
        <f t="shared" si="5"/>
        <v>0.20360198361970397</v>
      </c>
      <c r="P29" s="37">
        <f t="shared" si="6"/>
        <v>43219137.129999995</v>
      </c>
    </row>
    <row r="30" spans="1:17" s="38" customFormat="1" ht="12" customHeight="1" x14ac:dyDescent="0.2">
      <c r="A30" s="19" t="s">
        <v>104</v>
      </c>
      <c r="B30" s="39">
        <v>5905301.96</v>
      </c>
      <c r="C30" s="11">
        <f t="shared" si="0"/>
        <v>0.49177961495100464</v>
      </c>
      <c r="D30" s="36"/>
      <c r="E30" s="11">
        <f t="shared" si="1"/>
        <v>0</v>
      </c>
      <c r="F30" s="36">
        <v>27678.73</v>
      </c>
      <c r="G30" s="11">
        <f t="shared" si="2"/>
        <v>2.3050193324462651E-3</v>
      </c>
      <c r="H30" s="36">
        <v>1011447.94</v>
      </c>
      <c r="I30" s="11">
        <f t="shared" si="7"/>
        <v>8.4230998151394593E-2</v>
      </c>
      <c r="J30" s="36">
        <v>1155676.02</v>
      </c>
      <c r="K30" s="11">
        <f t="shared" si="3"/>
        <v>9.6241972378955126E-2</v>
      </c>
      <c r="L30" s="36">
        <v>2342539.4700000002</v>
      </c>
      <c r="M30" s="11">
        <f t="shared" si="4"/>
        <v>0.19508116034834069</v>
      </c>
      <c r="N30" s="36">
        <v>1565380.98</v>
      </c>
      <c r="O30" s="11">
        <f t="shared" si="5"/>
        <v>0.13036123483785855</v>
      </c>
      <c r="P30" s="37">
        <f t="shared" si="6"/>
        <v>12008025.100000001</v>
      </c>
      <c r="Q30" s="2"/>
    </row>
    <row r="31" spans="1:17" s="38" customFormat="1" ht="12" customHeight="1" x14ac:dyDescent="0.2">
      <c r="A31" s="19" t="s">
        <v>105</v>
      </c>
      <c r="B31" s="39">
        <v>4277882.13</v>
      </c>
      <c r="C31" s="11">
        <f t="shared" si="0"/>
        <v>0.3275673911349915</v>
      </c>
      <c r="D31" s="36"/>
      <c r="E31" s="11">
        <f t="shared" si="1"/>
        <v>0</v>
      </c>
      <c r="F31" s="36">
        <v>67742.710000000006</v>
      </c>
      <c r="G31" s="11">
        <f t="shared" si="2"/>
        <v>5.1872169706354918E-3</v>
      </c>
      <c r="H31" s="36">
        <v>674531.14</v>
      </c>
      <c r="I31" s="11">
        <f t="shared" si="7"/>
        <v>5.1650419309031255E-2</v>
      </c>
      <c r="J31" s="36">
        <v>1376810.67</v>
      </c>
      <c r="K31" s="11">
        <f t="shared" si="3"/>
        <v>0.1054255974226012</v>
      </c>
      <c r="L31" s="36">
        <v>1518299.15</v>
      </c>
      <c r="M31" s="11">
        <f t="shared" si="4"/>
        <v>0.11625969963973158</v>
      </c>
      <c r="N31" s="36">
        <v>5144282.3899999997</v>
      </c>
      <c r="O31" s="11">
        <f t="shared" si="5"/>
        <v>0.3939096755230091</v>
      </c>
      <c r="P31" s="37">
        <f t="shared" si="6"/>
        <v>13059548.189999998</v>
      </c>
    </row>
    <row r="32" spans="1:17" s="38" customFormat="1" ht="12" customHeight="1" x14ac:dyDescent="0.2">
      <c r="A32" s="19" t="s">
        <v>106</v>
      </c>
      <c r="B32" s="39">
        <v>4162696.03</v>
      </c>
      <c r="C32" s="11">
        <f t="shared" si="0"/>
        <v>0.41098337617604058</v>
      </c>
      <c r="D32" s="9">
        <v>44798.25</v>
      </c>
      <c r="E32" s="11">
        <f t="shared" si="1"/>
        <v>4.4229354963923008E-3</v>
      </c>
      <c r="F32" s="36">
        <v>126187.94</v>
      </c>
      <c r="G32" s="11">
        <f t="shared" si="2"/>
        <v>1.2458547354921719E-2</v>
      </c>
      <c r="H32" s="36">
        <v>606031.92000000004</v>
      </c>
      <c r="I32" s="11">
        <f t="shared" si="7"/>
        <v>5.9833589278928963E-2</v>
      </c>
      <c r="J32" s="36">
        <v>1695188.73</v>
      </c>
      <c r="K32" s="11">
        <f t="shared" si="3"/>
        <v>0.16736614503917416</v>
      </c>
      <c r="L32" s="36">
        <v>2154151.58</v>
      </c>
      <c r="M32" s="11">
        <f t="shared" si="4"/>
        <v>0.21267959100615672</v>
      </c>
      <c r="N32" s="36">
        <v>1339569.4099999999</v>
      </c>
      <c r="O32" s="11">
        <f t="shared" si="5"/>
        <v>0.13225581564838562</v>
      </c>
      <c r="P32" s="37">
        <f t="shared" si="6"/>
        <v>10128623.859999999</v>
      </c>
    </row>
    <row r="33" spans="1:17" s="38" customFormat="1" ht="12" customHeight="1" x14ac:dyDescent="0.2">
      <c r="A33" s="19" t="s">
        <v>107</v>
      </c>
      <c r="B33" s="39">
        <v>988413.28</v>
      </c>
      <c r="C33" s="11">
        <f t="shared" si="0"/>
        <v>0.35713759781162441</v>
      </c>
      <c r="D33" s="8"/>
      <c r="E33" s="11">
        <f t="shared" si="1"/>
        <v>0</v>
      </c>
      <c r="F33" s="8"/>
      <c r="G33" s="11">
        <f t="shared" si="2"/>
        <v>0</v>
      </c>
      <c r="H33" s="36">
        <v>273743</v>
      </c>
      <c r="I33" s="11">
        <f t="shared" si="7"/>
        <v>9.8909959443025192E-2</v>
      </c>
      <c r="J33" s="36">
        <v>433154.6</v>
      </c>
      <c r="K33" s="11">
        <f t="shared" si="3"/>
        <v>0.15650922185611976</v>
      </c>
      <c r="L33" s="36">
        <v>795064.34</v>
      </c>
      <c r="M33" s="11">
        <f t="shared" si="4"/>
        <v>0.28727595454128718</v>
      </c>
      <c r="N33" s="36">
        <v>277222.71999999997</v>
      </c>
      <c r="O33" s="11">
        <f t="shared" si="5"/>
        <v>0.1001672663479436</v>
      </c>
      <c r="P33" s="37">
        <f t="shared" si="6"/>
        <v>2767597.9399999995</v>
      </c>
    </row>
    <row r="34" spans="1:17" s="38" customFormat="1" ht="12" customHeight="1" x14ac:dyDescent="0.2">
      <c r="A34" s="19" t="s">
        <v>108</v>
      </c>
      <c r="B34" s="39">
        <v>2285852.81</v>
      </c>
      <c r="C34" s="11">
        <f t="shared" si="0"/>
        <v>0.43495795185197877</v>
      </c>
      <c r="D34" s="9"/>
      <c r="E34" s="11">
        <f t="shared" si="1"/>
        <v>0</v>
      </c>
      <c r="F34" s="36">
        <v>3483.05</v>
      </c>
      <c r="G34" s="11">
        <f t="shared" si="2"/>
        <v>6.6276371233108173E-4</v>
      </c>
      <c r="H34" s="36">
        <v>712914.25</v>
      </c>
      <c r="I34" s="11">
        <f t="shared" si="7"/>
        <v>0.13565515709040318</v>
      </c>
      <c r="J34" s="36">
        <v>828336.38</v>
      </c>
      <c r="K34" s="11">
        <f t="shared" si="3"/>
        <v>0.1576179768500853</v>
      </c>
      <c r="L34" s="36">
        <v>951709</v>
      </c>
      <c r="M34" s="11">
        <f t="shared" si="4"/>
        <v>0.18109363629545985</v>
      </c>
      <c r="N34" s="36">
        <v>473046.55</v>
      </c>
      <c r="O34" s="11">
        <f t="shared" si="5"/>
        <v>9.0012514199741794E-2</v>
      </c>
      <c r="P34" s="37">
        <f t="shared" si="6"/>
        <v>5255342.04</v>
      </c>
    </row>
    <row r="35" spans="1:17" ht="12" customHeight="1" x14ac:dyDescent="0.2">
      <c r="A35" s="42" t="s">
        <v>70</v>
      </c>
      <c r="B35" s="29">
        <v>13058784.800000001</v>
      </c>
      <c r="C35" s="11">
        <f t="shared" si="0"/>
        <v>0.4973079976292577</v>
      </c>
      <c r="D35" s="30">
        <v>23522.33</v>
      </c>
      <c r="E35" s="11">
        <f t="shared" si="1"/>
        <v>8.9578341407958706E-4</v>
      </c>
      <c r="F35" s="30">
        <v>86855.47</v>
      </c>
      <c r="G35" s="11">
        <f t="shared" si="2"/>
        <v>3.3076523222013783E-3</v>
      </c>
      <c r="H35" s="30">
        <v>3332901.65</v>
      </c>
      <c r="I35" s="11">
        <f t="shared" si="7"/>
        <v>0.12692441687658021</v>
      </c>
      <c r="J35" s="30">
        <v>3186786.64</v>
      </c>
      <c r="K35" s="11">
        <f t="shared" si="3"/>
        <v>0.12136002752798791</v>
      </c>
      <c r="L35" s="30">
        <v>3955081.76</v>
      </c>
      <c r="M35" s="11">
        <f t="shared" si="4"/>
        <v>0.15061843966718866</v>
      </c>
      <c r="N35" s="30">
        <v>2615015.25</v>
      </c>
      <c r="O35" s="11">
        <f t="shared" si="5"/>
        <v>9.9585682562704655E-2</v>
      </c>
      <c r="P35" s="31">
        <f t="shared" si="6"/>
        <v>26258947.899999999</v>
      </c>
    </row>
    <row r="36" spans="1:17" ht="12" customHeight="1" x14ac:dyDescent="0.2">
      <c r="A36" s="42" t="s">
        <v>91</v>
      </c>
      <c r="B36" s="29">
        <v>5223290.49</v>
      </c>
      <c r="C36" s="11">
        <f t="shared" si="0"/>
        <v>0.39252022164602868</v>
      </c>
      <c r="D36" s="30"/>
      <c r="E36" s="11">
        <f t="shared" si="1"/>
        <v>0</v>
      </c>
      <c r="F36" s="30"/>
      <c r="G36" s="11">
        <f t="shared" si="2"/>
        <v>0</v>
      </c>
      <c r="H36" s="30">
        <v>1079298.05</v>
      </c>
      <c r="I36" s="11">
        <f t="shared" si="7"/>
        <v>8.1107170014610194E-2</v>
      </c>
      <c r="J36" s="30">
        <v>1285775.9099999999</v>
      </c>
      <c r="K36" s="11">
        <f t="shared" si="3"/>
        <v>9.662358357180402E-2</v>
      </c>
      <c r="L36" s="30">
        <v>4585374.47</v>
      </c>
      <c r="M36" s="11">
        <f t="shared" si="4"/>
        <v>0.34458206120074347</v>
      </c>
      <c r="N36" s="30">
        <v>1133321.97</v>
      </c>
      <c r="O36" s="11">
        <f t="shared" si="5"/>
        <v>8.516696356681358E-2</v>
      </c>
      <c r="P36" s="31">
        <f t="shared" si="6"/>
        <v>13307060.890000001</v>
      </c>
    </row>
    <row r="37" spans="1:17" ht="12" customHeight="1" x14ac:dyDescent="0.2">
      <c r="A37" s="7" t="s">
        <v>28</v>
      </c>
      <c r="B37" s="29">
        <v>18741514.579999998</v>
      </c>
      <c r="C37" s="11">
        <f t="shared" si="0"/>
        <v>0.56557977336327903</v>
      </c>
      <c r="D37" s="9"/>
      <c r="E37" s="11">
        <f t="shared" si="1"/>
        <v>0</v>
      </c>
      <c r="F37" s="30"/>
      <c r="G37" s="11">
        <f t="shared" si="2"/>
        <v>0</v>
      </c>
      <c r="H37" s="30">
        <v>2896088.54</v>
      </c>
      <c r="I37" s="11">
        <f t="shared" si="7"/>
        <v>8.7397904427700193E-2</v>
      </c>
      <c r="J37" s="30">
        <v>3722893.78</v>
      </c>
      <c r="K37" s="11">
        <f t="shared" si="3"/>
        <v>0.11234916000838825</v>
      </c>
      <c r="L37" s="30">
        <v>4876628.6100000003</v>
      </c>
      <c r="M37" s="11">
        <f t="shared" si="4"/>
        <v>0.14716646790991014</v>
      </c>
      <c r="N37" s="30">
        <v>2899693.49</v>
      </c>
      <c r="O37" s="11">
        <f t="shared" si="5"/>
        <v>8.7506694290722359E-2</v>
      </c>
      <c r="P37" s="31">
        <f t="shared" si="6"/>
        <v>33136819</v>
      </c>
    </row>
    <row r="38" spans="1:17" ht="12" customHeight="1" x14ac:dyDescent="0.2">
      <c r="A38" s="7" t="s">
        <v>71</v>
      </c>
      <c r="B38" s="29">
        <v>11589454.140000001</v>
      </c>
      <c r="C38" s="11">
        <f t="shared" si="0"/>
        <v>0.43974764411576328</v>
      </c>
      <c r="D38" s="9"/>
      <c r="E38" s="11">
        <f t="shared" si="1"/>
        <v>0</v>
      </c>
      <c r="F38" s="8"/>
      <c r="G38" s="11">
        <f t="shared" si="2"/>
        <v>0</v>
      </c>
      <c r="H38" s="30">
        <v>3076788.25</v>
      </c>
      <c r="I38" s="11">
        <f t="shared" si="7"/>
        <v>0.11674496210401865</v>
      </c>
      <c r="J38" s="30">
        <v>3898651.01</v>
      </c>
      <c r="K38" s="11">
        <f t="shared" si="3"/>
        <v>0.1479295380236986</v>
      </c>
      <c r="L38" s="30">
        <v>4972306.2</v>
      </c>
      <c r="M38" s="11">
        <f t="shared" si="4"/>
        <v>0.18866806933775082</v>
      </c>
      <c r="N38" s="30">
        <v>2817584.32</v>
      </c>
      <c r="O38" s="11">
        <f t="shared" si="5"/>
        <v>0.10690978641876871</v>
      </c>
      <c r="P38" s="31">
        <f t="shared" si="6"/>
        <v>26354783.919999998</v>
      </c>
    </row>
    <row r="39" spans="1:17" s="38" customFormat="1" ht="12" customHeight="1" x14ac:dyDescent="0.2">
      <c r="A39" s="42" t="s">
        <v>72</v>
      </c>
      <c r="B39" s="39">
        <v>19402944.02</v>
      </c>
      <c r="C39" s="11">
        <f t="shared" si="0"/>
        <v>0.43764353116217514</v>
      </c>
      <c r="D39" s="9"/>
      <c r="E39" s="11">
        <f t="shared" si="1"/>
        <v>0</v>
      </c>
      <c r="F39" s="36">
        <v>648798.53</v>
      </c>
      <c r="G39" s="11">
        <f t="shared" si="2"/>
        <v>1.4633989532173503E-2</v>
      </c>
      <c r="H39" s="36">
        <v>6569148.3499999996</v>
      </c>
      <c r="I39" s="11">
        <f t="shared" si="7"/>
        <v>0.14817057028349745</v>
      </c>
      <c r="J39" s="36">
        <v>3511331.29</v>
      </c>
      <c r="K39" s="11">
        <f t="shared" si="3"/>
        <v>7.9199910243096999E-2</v>
      </c>
      <c r="L39" s="41">
        <v>8781276.5199999996</v>
      </c>
      <c r="M39" s="11">
        <f t="shared" si="4"/>
        <v>0.19806627594054652</v>
      </c>
      <c r="N39" s="36">
        <v>5421542.5700000003</v>
      </c>
      <c r="O39" s="11">
        <f t="shared" si="5"/>
        <v>0.12228572283851048</v>
      </c>
      <c r="P39" s="37">
        <f t="shared" si="6"/>
        <v>44335041.279999994</v>
      </c>
    </row>
    <row r="40" spans="1:17" ht="12" customHeight="1" x14ac:dyDescent="0.2">
      <c r="A40" s="7" t="s">
        <v>30</v>
      </c>
      <c r="B40" s="29">
        <v>21711925.93</v>
      </c>
      <c r="C40" s="11">
        <f t="shared" si="0"/>
        <v>0.50439190692209923</v>
      </c>
      <c r="D40" s="30"/>
      <c r="E40" s="11">
        <f t="shared" si="1"/>
        <v>0</v>
      </c>
      <c r="F40" s="8"/>
      <c r="G40" s="11">
        <f t="shared" si="2"/>
        <v>0</v>
      </c>
      <c r="H40" s="30">
        <v>4478159</v>
      </c>
      <c r="I40" s="11">
        <f t="shared" si="7"/>
        <v>0.10403255633759252</v>
      </c>
      <c r="J40" s="30">
        <v>6025995.71</v>
      </c>
      <c r="K40" s="11">
        <f t="shared" si="3"/>
        <v>0.13999050462269558</v>
      </c>
      <c r="L40" s="30">
        <v>5652164.7699999996</v>
      </c>
      <c r="M40" s="11">
        <f t="shared" si="4"/>
        <v>0.13130600094020348</v>
      </c>
      <c r="N40" s="30">
        <v>5177500.63</v>
      </c>
      <c r="O40" s="11">
        <f t="shared" si="5"/>
        <v>0.12027903117740923</v>
      </c>
      <c r="P40" s="31">
        <f t="shared" si="6"/>
        <v>43045746.039999999</v>
      </c>
    </row>
    <row r="41" spans="1:17" ht="12" customHeight="1" x14ac:dyDescent="0.2">
      <c r="A41" s="7" t="s">
        <v>31</v>
      </c>
      <c r="B41" s="29">
        <v>14667358.15</v>
      </c>
      <c r="C41" s="11">
        <f t="shared" si="0"/>
        <v>0.49063096646621973</v>
      </c>
      <c r="D41" s="30"/>
      <c r="E41" s="11">
        <f t="shared" si="1"/>
        <v>0</v>
      </c>
      <c r="F41" s="8">
        <v>23621.22</v>
      </c>
      <c r="G41" s="11">
        <f t="shared" si="2"/>
        <v>7.9014242914026062E-4</v>
      </c>
      <c r="H41" s="30">
        <v>3795188.2</v>
      </c>
      <c r="I41" s="11">
        <f t="shared" si="7"/>
        <v>0.12695107295018856</v>
      </c>
      <c r="J41" s="30">
        <v>3743836.2</v>
      </c>
      <c r="K41" s="11">
        <f t="shared" si="3"/>
        <v>0.12523332111428803</v>
      </c>
      <c r="L41" s="30">
        <v>5107343.53</v>
      </c>
      <c r="M41" s="11">
        <f t="shared" si="4"/>
        <v>0.17084336978564163</v>
      </c>
      <c r="N41" s="30">
        <v>2557541.4300000002</v>
      </c>
      <c r="O41" s="11">
        <f t="shared" si="5"/>
        <v>8.5551127254521811E-2</v>
      </c>
      <c r="P41" s="31">
        <f t="shared" si="6"/>
        <v>29894888.73</v>
      </c>
      <c r="Q41" s="4"/>
    </row>
    <row r="42" spans="1:17" ht="12" customHeight="1" x14ac:dyDescent="0.2">
      <c r="A42" s="42" t="s">
        <v>73</v>
      </c>
      <c r="B42" s="29">
        <v>17465931.359999999</v>
      </c>
      <c r="C42" s="11">
        <f t="shared" si="0"/>
        <v>0.40044748790948537</v>
      </c>
      <c r="D42" s="30">
        <v>130184.45</v>
      </c>
      <c r="E42" s="11">
        <f t="shared" si="1"/>
        <v>2.9847842003300992E-3</v>
      </c>
      <c r="F42" s="30">
        <v>136855.62</v>
      </c>
      <c r="G42" s="11">
        <f t="shared" si="2"/>
        <v>3.1377364370505072E-3</v>
      </c>
      <c r="H42" s="30">
        <v>5099766.26</v>
      </c>
      <c r="I42" s="11">
        <f t="shared" si="7"/>
        <v>0.11692411619225276</v>
      </c>
      <c r="J42" s="30">
        <v>9410857.9800000004</v>
      </c>
      <c r="K42" s="11">
        <f t="shared" si="3"/>
        <v>0.21576601668059767</v>
      </c>
      <c r="L42" s="30">
        <v>7103550.3600000003</v>
      </c>
      <c r="M42" s="11">
        <f t="shared" si="4"/>
        <v>0.16286557173899946</v>
      </c>
      <c r="N42" s="30">
        <v>4268888.25</v>
      </c>
      <c r="O42" s="11">
        <f t="shared" si="5"/>
        <v>9.7874286841284089E-2</v>
      </c>
      <c r="P42" s="31">
        <f t="shared" si="6"/>
        <v>43616034.280000001</v>
      </c>
      <c r="Q42" s="4"/>
    </row>
    <row r="43" spans="1:17" ht="12" customHeight="1" x14ac:dyDescent="0.2">
      <c r="A43" s="42" t="s">
        <v>74</v>
      </c>
      <c r="B43" s="29">
        <v>66100725.5</v>
      </c>
      <c r="C43" s="11">
        <f t="shared" si="0"/>
        <v>0.4546637156820838</v>
      </c>
      <c r="D43" s="30">
        <v>987583.29</v>
      </c>
      <c r="E43" s="11">
        <f t="shared" si="1"/>
        <v>6.7929403918106299E-3</v>
      </c>
      <c r="F43" s="30">
        <v>1300916.33</v>
      </c>
      <c r="G43" s="11">
        <f t="shared" si="2"/>
        <v>8.9481537141267824E-3</v>
      </c>
      <c r="H43" s="30">
        <v>21392367.120000001</v>
      </c>
      <c r="I43" s="11">
        <f t="shared" si="7"/>
        <v>0.14714412055907675</v>
      </c>
      <c r="J43" s="30">
        <v>18043426.550000001</v>
      </c>
      <c r="K43" s="11">
        <f t="shared" si="3"/>
        <v>0.12410894580665022</v>
      </c>
      <c r="L43" s="30">
        <v>23177203.059999999</v>
      </c>
      <c r="M43" s="11">
        <f t="shared" si="4"/>
        <v>0.15942084118846414</v>
      </c>
      <c r="N43" s="30">
        <v>14381549.1</v>
      </c>
      <c r="O43" s="11">
        <f t="shared" si="5"/>
        <v>9.8921282657787588E-2</v>
      </c>
      <c r="P43" s="31">
        <f t="shared" si="6"/>
        <v>145383770.95000002</v>
      </c>
      <c r="Q43" s="4"/>
    </row>
    <row r="44" spans="1:17" ht="12" customHeight="1" x14ac:dyDescent="0.2">
      <c r="A44" s="42" t="s">
        <v>92</v>
      </c>
      <c r="B44" s="29">
        <v>17244812.399999999</v>
      </c>
      <c r="C44" s="11">
        <f t="shared" si="0"/>
        <v>0.53337699585228016</v>
      </c>
      <c r="D44" s="9"/>
      <c r="E44" s="11">
        <f t="shared" si="1"/>
        <v>0</v>
      </c>
      <c r="F44" s="30"/>
      <c r="G44" s="11">
        <f t="shared" si="2"/>
        <v>0</v>
      </c>
      <c r="H44" s="30">
        <v>3664965.33</v>
      </c>
      <c r="I44" s="11">
        <f t="shared" si="7"/>
        <v>0.11335630404527688</v>
      </c>
      <c r="J44" s="30">
        <v>3505365.12</v>
      </c>
      <c r="K44" s="11">
        <f t="shared" si="3"/>
        <v>0.1084199163031178</v>
      </c>
      <c r="L44" s="30">
        <v>4757791.43</v>
      </c>
      <c r="M44" s="11">
        <f t="shared" si="4"/>
        <v>0.14715709518678929</v>
      </c>
      <c r="N44" s="30">
        <v>3158442.09</v>
      </c>
      <c r="O44" s="11">
        <f t="shared" si="5"/>
        <v>9.7689688612535866E-2</v>
      </c>
      <c r="P44" s="31">
        <f t="shared" si="6"/>
        <v>32331376.369999997</v>
      </c>
    </row>
    <row r="45" spans="1:17" ht="12" customHeight="1" x14ac:dyDescent="0.2">
      <c r="A45" s="42" t="s">
        <v>75</v>
      </c>
      <c r="B45" s="29">
        <v>48206128.549999997</v>
      </c>
      <c r="C45" s="11">
        <f t="shared" si="0"/>
        <v>0.48745462069054135</v>
      </c>
      <c r="D45" s="30">
        <v>49592.58</v>
      </c>
      <c r="E45" s="11">
        <f t="shared" si="1"/>
        <v>5.0147425234307332E-4</v>
      </c>
      <c r="F45" s="30">
        <v>211100.04</v>
      </c>
      <c r="G45" s="11">
        <f t="shared" si="2"/>
        <v>2.1346184192996788E-3</v>
      </c>
      <c r="H45" s="30">
        <v>14104026.720000001</v>
      </c>
      <c r="I45" s="11">
        <f t="shared" si="7"/>
        <v>0.14261823551907823</v>
      </c>
      <c r="J45" s="30">
        <v>9600438.2200000007</v>
      </c>
      <c r="K45" s="11">
        <f t="shared" si="3"/>
        <v>9.707848590535853E-2</v>
      </c>
      <c r="L45" s="30">
        <v>16659216.460000001</v>
      </c>
      <c r="M45" s="11">
        <f t="shared" si="4"/>
        <v>0.16845600932437715</v>
      </c>
      <c r="N45" s="30">
        <v>10063069.27</v>
      </c>
      <c r="O45" s="11">
        <f t="shared" si="5"/>
        <v>0.10175655588900206</v>
      </c>
      <c r="P45" s="31">
        <f t="shared" si="6"/>
        <v>98893571.839999989</v>
      </c>
    </row>
    <row r="46" spans="1:17" s="23" customFormat="1" hidden="1" x14ac:dyDescent="0.2">
      <c r="A46" s="23" t="s">
        <v>35</v>
      </c>
      <c r="B46" s="24">
        <f>SUM(B5:B45)-B10-B11-B30-B31-B32-B33-B34-B7-B8-B15-B16</f>
        <v>722496736.71999991</v>
      </c>
      <c r="C46" s="25">
        <f t="shared" si="0"/>
        <v>0.46174162943180297</v>
      </c>
      <c r="D46" s="24">
        <f>SUM(D5:D45)-D10-D11-D30-D31-D32-D33-D34-D7-D8-D15-D16</f>
        <v>3115328.6700000004</v>
      </c>
      <c r="E46" s="25">
        <f t="shared" si="1"/>
        <v>1.9909805306966896E-3</v>
      </c>
      <c r="F46" s="24">
        <f>SUM(F5:F45)-F10-F11-F30-F31-F32-F33-F34-F7-F8-F15-F16</f>
        <v>5162386.6400000006</v>
      </c>
      <c r="G46" s="25">
        <f t="shared" si="2"/>
        <v>3.2992381802747959E-3</v>
      </c>
      <c r="H46" s="24">
        <f>SUM(H5:H45)-H10-H11-H30-H31-H32-H33-H34-H7-H8-H15-H16</f>
        <v>226848489.26999998</v>
      </c>
      <c r="I46" s="25">
        <f t="shared" si="7"/>
        <v>0.14497697462994388</v>
      </c>
      <c r="J46" s="24">
        <f>SUM(J5:J45)-J10-J11-J30-J31-J32-J33-J34-J7-J8-J15-J16</f>
        <v>194576834.58999994</v>
      </c>
      <c r="K46" s="25">
        <f t="shared" si="3"/>
        <v>0.12435242968867231</v>
      </c>
      <c r="L46" s="24">
        <f>SUM(L5:L45)-L10-L11-L30-L31-L32-L33-L34-L7-L8-L15-L16</f>
        <v>250500065.7700001</v>
      </c>
      <c r="M46" s="25">
        <f t="shared" si="4"/>
        <v>0.16009249960977967</v>
      </c>
      <c r="N46" s="24">
        <f>SUM(N5:N45)-N10-N11-N30-N31-N32-N33-N34-N7-N8-N15-N16</f>
        <v>162020969</v>
      </c>
      <c r="O46" s="25">
        <f t="shared" si="5"/>
        <v>0.10354624792882988</v>
      </c>
      <c r="P46" s="24">
        <f>SUM(P5:P45)-P10-P11-P30-P31-P32-P33-P34-P7-P8-P15-P16</f>
        <v>1564720810.6599996</v>
      </c>
    </row>
    <row r="47" spans="1:17" ht="24" customHeight="1" x14ac:dyDescent="0.2">
      <c r="A47" s="10" t="s">
        <v>110</v>
      </c>
    </row>
  </sheetData>
  <mergeCells count="1">
    <mergeCell ref="A3:P3"/>
  </mergeCells>
  <phoneticPr fontId="9" type="noConversion"/>
  <pageMargins left="0.18" right="0.09" top="0.54" bottom="0.14000000000000001" header="0.09" footer="0.14000000000000001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E1" sqref="E1:L1048576"/>
    </sheetView>
  </sheetViews>
  <sheetFormatPr defaultRowHeight="12.75" x14ac:dyDescent="0.2"/>
  <cols>
    <col min="1" max="1" width="31.85546875" bestFit="1" customWidth="1"/>
    <col min="2" max="2" width="14" style="49" bestFit="1" customWidth="1"/>
  </cols>
  <sheetData>
    <row r="1" spans="1:2" s="35" customFormat="1" ht="38.25" x14ac:dyDescent="0.2">
      <c r="A1" s="50" t="s">
        <v>1</v>
      </c>
      <c r="B1" s="48" t="s">
        <v>112</v>
      </c>
    </row>
    <row r="2" spans="1:2" ht="15" x14ac:dyDescent="0.25">
      <c r="A2" s="51" t="s">
        <v>79</v>
      </c>
      <c r="B2" s="53">
        <v>168355.20000000001</v>
      </c>
    </row>
    <row r="3" spans="1:2" ht="15" x14ac:dyDescent="0.25">
      <c r="A3" s="52" t="s">
        <v>85</v>
      </c>
      <c r="B3" s="53">
        <v>540579</v>
      </c>
    </row>
    <row r="4" spans="1:2" ht="15" x14ac:dyDescent="0.25">
      <c r="A4" s="51" t="s">
        <v>10</v>
      </c>
      <c r="B4" s="53">
        <v>152182.5</v>
      </c>
    </row>
    <row r="5" spans="1:2" ht="15" x14ac:dyDescent="0.25">
      <c r="A5" s="51" t="s">
        <v>86</v>
      </c>
      <c r="B5" s="53">
        <v>1377090.22</v>
      </c>
    </row>
    <row r="6" spans="1:2" ht="15" x14ac:dyDescent="0.25">
      <c r="A6" s="51" t="s">
        <v>12</v>
      </c>
      <c r="B6" s="53">
        <v>242930</v>
      </c>
    </row>
    <row r="7" spans="1:2" ht="15" x14ac:dyDescent="0.25">
      <c r="A7" s="51" t="s">
        <v>13</v>
      </c>
      <c r="B7" s="53">
        <v>1041939.75</v>
      </c>
    </row>
    <row r="8" spans="1:2" ht="15" x14ac:dyDescent="0.25">
      <c r="A8" s="51" t="s">
        <v>14</v>
      </c>
      <c r="B8" s="53">
        <v>322219.78999999998</v>
      </c>
    </row>
    <row r="9" spans="1:2" ht="15" x14ac:dyDescent="0.25">
      <c r="A9" s="51" t="s">
        <v>15</v>
      </c>
      <c r="B9" s="53">
        <v>149247.69</v>
      </c>
    </row>
    <row r="10" spans="1:2" ht="15" x14ac:dyDescent="0.25">
      <c r="A10" s="51" t="s">
        <v>16</v>
      </c>
      <c r="B10" s="53">
        <v>445820.56</v>
      </c>
    </row>
    <row r="11" spans="1:2" ht="15" x14ac:dyDescent="0.25">
      <c r="A11" s="51" t="s">
        <v>80</v>
      </c>
      <c r="B11" s="53">
        <v>92955</v>
      </c>
    </row>
    <row r="12" spans="1:2" ht="15" x14ac:dyDescent="0.25">
      <c r="A12" s="51" t="s">
        <v>17</v>
      </c>
      <c r="B12" s="53">
        <v>587587.72</v>
      </c>
    </row>
    <row r="13" spans="1:2" ht="15" x14ac:dyDescent="0.25">
      <c r="A13" s="51" t="s">
        <v>77</v>
      </c>
      <c r="B13" s="53">
        <v>143914.19</v>
      </c>
    </row>
    <row r="14" spans="1:2" ht="15" x14ac:dyDescent="0.25">
      <c r="A14" s="51" t="s">
        <v>18</v>
      </c>
      <c r="B14" s="53">
        <v>381841.33</v>
      </c>
    </row>
    <row r="15" spans="1:2" ht="15" x14ac:dyDescent="0.25">
      <c r="A15" s="51" t="s">
        <v>87</v>
      </c>
      <c r="B15" s="53">
        <v>87279.679999999993</v>
      </c>
    </row>
    <row r="16" spans="1:2" ht="15" x14ac:dyDescent="0.25">
      <c r="A16" s="51" t="s">
        <v>19</v>
      </c>
      <c r="B16" s="53">
        <v>2365054.21</v>
      </c>
    </row>
    <row r="17" spans="1:2" ht="15" x14ac:dyDescent="0.25">
      <c r="A17" s="51" t="s">
        <v>93</v>
      </c>
      <c r="B17" s="53">
        <v>1037297.54</v>
      </c>
    </row>
    <row r="18" spans="1:2" x14ac:dyDescent="0.2">
      <c r="A18" s="51" t="s">
        <v>95</v>
      </c>
      <c r="B18" s="44"/>
    </row>
    <row r="19" spans="1:2" ht="15" x14ac:dyDescent="0.25">
      <c r="A19" s="51" t="s">
        <v>20</v>
      </c>
      <c r="B19" s="53">
        <v>460759.25</v>
      </c>
    </row>
    <row r="20" spans="1:2" ht="15" x14ac:dyDescent="0.25">
      <c r="A20" s="51" t="s">
        <v>21</v>
      </c>
      <c r="B20" s="53">
        <v>1975034.29</v>
      </c>
    </row>
    <row r="21" spans="1:2" ht="15" x14ac:dyDescent="0.25">
      <c r="A21" s="51" t="s">
        <v>22</v>
      </c>
      <c r="B21" s="53">
        <v>6607534.8799999999</v>
      </c>
    </row>
    <row r="22" spans="1:2" ht="15" x14ac:dyDescent="0.25">
      <c r="A22" s="51" t="s">
        <v>23</v>
      </c>
      <c r="B22" s="53">
        <v>333790.07</v>
      </c>
    </row>
    <row r="23" spans="1:2" ht="15" x14ac:dyDescent="0.25">
      <c r="A23" s="51" t="s">
        <v>24</v>
      </c>
      <c r="B23" s="53">
        <v>1499789.9</v>
      </c>
    </row>
    <row r="24" spans="1:2" ht="15" x14ac:dyDescent="0.25">
      <c r="A24" s="51" t="s">
        <v>25</v>
      </c>
      <c r="B24" s="53">
        <v>540794.87</v>
      </c>
    </row>
    <row r="25" spans="1:2" ht="15" x14ac:dyDescent="0.25">
      <c r="A25" s="51" t="s">
        <v>27</v>
      </c>
      <c r="B25" s="53">
        <v>375448.52</v>
      </c>
    </row>
    <row r="26" spans="1:2" ht="15" x14ac:dyDescent="0.25">
      <c r="A26" s="51" t="s">
        <v>81</v>
      </c>
      <c r="B26" s="53">
        <v>43153.75</v>
      </c>
    </row>
    <row r="27" spans="1:2" ht="15" x14ac:dyDescent="0.25">
      <c r="A27" s="51" t="s">
        <v>94</v>
      </c>
      <c r="B27" s="53">
        <v>111545.12</v>
      </c>
    </row>
    <row r="28" spans="1:2" ht="15" x14ac:dyDescent="0.25">
      <c r="A28" s="51" t="s">
        <v>82</v>
      </c>
      <c r="B28" s="53">
        <v>60157.37</v>
      </c>
    </row>
    <row r="29" spans="1:2" ht="15" x14ac:dyDescent="0.25">
      <c r="A29" s="51" t="s">
        <v>28</v>
      </c>
      <c r="B29" s="53">
        <v>320111.32</v>
      </c>
    </row>
    <row r="30" spans="1:2" ht="15" x14ac:dyDescent="0.25">
      <c r="A30" s="51" t="s">
        <v>96</v>
      </c>
      <c r="B30" s="53">
        <v>247911.54</v>
      </c>
    </row>
    <row r="31" spans="1:2" ht="15" x14ac:dyDescent="0.25">
      <c r="A31" s="51" t="s">
        <v>29</v>
      </c>
      <c r="B31" s="53">
        <v>886373.52</v>
      </c>
    </row>
    <row r="32" spans="1:2" ht="15" x14ac:dyDescent="0.25">
      <c r="A32" s="51" t="s">
        <v>30</v>
      </c>
      <c r="B32" s="53">
        <v>463299.45</v>
      </c>
    </row>
    <row r="33" spans="1:2" ht="15" x14ac:dyDescent="0.25">
      <c r="A33" s="51" t="s">
        <v>31</v>
      </c>
      <c r="B33" s="53">
        <v>434184.81</v>
      </c>
    </row>
    <row r="34" spans="1:2" ht="15" x14ac:dyDescent="0.25">
      <c r="A34" s="51" t="s">
        <v>32</v>
      </c>
      <c r="B34" s="53">
        <v>1065165.92</v>
      </c>
    </row>
    <row r="35" spans="1:2" ht="15" x14ac:dyDescent="0.25">
      <c r="A35" s="51" t="s">
        <v>33</v>
      </c>
      <c r="B35" s="53">
        <v>2756418.57</v>
      </c>
    </row>
    <row r="36" spans="1:2" ht="15" x14ac:dyDescent="0.25">
      <c r="A36" s="51" t="s">
        <v>83</v>
      </c>
      <c r="B36" s="53">
        <v>257030.15</v>
      </c>
    </row>
    <row r="37" spans="1:2" ht="15" x14ac:dyDescent="0.25">
      <c r="A37" s="51" t="s">
        <v>78</v>
      </c>
      <c r="B37" s="53">
        <v>108282.75</v>
      </c>
    </row>
    <row r="38" spans="1:2" ht="15" x14ac:dyDescent="0.25">
      <c r="A38" s="51" t="s">
        <v>34</v>
      </c>
      <c r="B38" s="53">
        <v>2713441.26</v>
      </c>
    </row>
    <row r="39" spans="1:2" x14ac:dyDescent="0.2">
      <c r="A39" s="43" t="s">
        <v>84</v>
      </c>
      <c r="B39" s="44">
        <f>SUM(B2:B38)</f>
        <v>30396521.68999999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</vt:lpstr>
      <vt:lpstr>Library Detail</vt:lpstr>
      <vt:lpstr>Detail!Print_Area</vt:lpstr>
    </vt:vector>
  </TitlesOfParts>
  <Company>Minnesota State Colleges and Universities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2015-04-17T14:01:49Z</cp:lastPrinted>
  <dcterms:created xsi:type="dcterms:W3CDTF">2008-03-05T13:52:28Z</dcterms:created>
  <dcterms:modified xsi:type="dcterms:W3CDTF">2022-03-23T20:36:30Z</dcterms:modified>
</cp:coreProperties>
</file>