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90" windowWidth="11520" windowHeight="7110" activeTab="0"/>
  </bookViews>
  <sheets>
    <sheet name="2010" sheetId="1" r:id="rId1"/>
  </sheets>
  <definedNames>
    <definedName name="_xlnm.Print_Titles" localSheetId="0">'2010'!$1:$5</definedName>
  </definedNames>
  <calcPr fullCalcOnLoad="1"/>
</workbook>
</file>

<file path=xl/sharedStrings.xml><?xml version="1.0" encoding="utf-8"?>
<sst xmlns="http://schemas.openxmlformats.org/spreadsheetml/2006/main" count="67" uniqueCount="64">
  <si>
    <t>Institution</t>
  </si>
  <si>
    <t>Dakota County TC</t>
  </si>
  <si>
    <t>Hennepin TC</t>
  </si>
  <si>
    <t>Pine TC</t>
  </si>
  <si>
    <t>Subtotal TC's</t>
  </si>
  <si>
    <t>Anoka Ramsey CC</t>
  </si>
  <si>
    <t>Inver Hills CC</t>
  </si>
  <si>
    <t>Normandale CC</t>
  </si>
  <si>
    <t>North Hennepin CC</t>
  </si>
  <si>
    <t>Subtotal CC's</t>
  </si>
  <si>
    <t>Central Lakes College</t>
  </si>
  <si>
    <t>Century College</t>
  </si>
  <si>
    <t>Lake Superior College</t>
  </si>
  <si>
    <t>Minneapolis College</t>
  </si>
  <si>
    <t>Ridgewater College</t>
  </si>
  <si>
    <t>Riverland College</t>
  </si>
  <si>
    <t>Rochester College</t>
  </si>
  <si>
    <t>Subtotal Consolidated's</t>
  </si>
  <si>
    <t>Subtotal Colleges</t>
  </si>
  <si>
    <t>Bemidji SU</t>
  </si>
  <si>
    <t>St. Cloud SU</t>
  </si>
  <si>
    <t>Winona SU</t>
  </si>
  <si>
    <t>Minnesota SU, Mankato</t>
  </si>
  <si>
    <t>Subtotal SU's</t>
  </si>
  <si>
    <t>Minnesota West College</t>
  </si>
  <si>
    <t>% of Total Revenue</t>
  </si>
  <si>
    <t>Minnesota SC - Southeast Technical</t>
  </si>
  <si>
    <t>Fond du Lac Tribal &amp; CC</t>
  </si>
  <si>
    <t>Reserve as % of General Operating Revenue</t>
  </si>
  <si>
    <t xml:space="preserve">     Mesabi Range College</t>
  </si>
  <si>
    <t xml:space="preserve">     Vermilion CC</t>
  </si>
  <si>
    <t>Northeast Higher Education District</t>
  </si>
  <si>
    <t xml:space="preserve">     Rainy River CC</t>
  </si>
  <si>
    <t xml:space="preserve">     Laurentian District</t>
  </si>
  <si>
    <t xml:space="preserve">     Itasca CC</t>
  </si>
  <si>
    <t>System Reserve</t>
  </si>
  <si>
    <t>Metropolitan SU</t>
  </si>
  <si>
    <t>Minnesota SU Moorhead*</t>
  </si>
  <si>
    <t>Anoka TC</t>
  </si>
  <si>
    <t>Southwest Minnesota SU</t>
  </si>
  <si>
    <t>Saint Paul College</t>
  </si>
  <si>
    <t>STATE UNIVERSITIES</t>
  </si>
  <si>
    <t>STATE COLLEGES</t>
  </si>
  <si>
    <t>TOTAL Colleges/Universities Reserves</t>
  </si>
  <si>
    <t xml:space="preserve">    Hibbing College</t>
  </si>
  <si>
    <t>Minnesota State Colleges and Universities</t>
  </si>
  <si>
    <t>Trigger:  Failure to adhere to approved plan</t>
  </si>
  <si>
    <t>FY2007 Actual Reserve</t>
  </si>
  <si>
    <t>FY06 General Operating Revenue</t>
  </si>
  <si>
    <t>FY2008 Actual Reserve</t>
  </si>
  <si>
    <t>FY07 General Operating Revenue</t>
  </si>
  <si>
    <t>FY2009 Actual Reserve</t>
  </si>
  <si>
    <t>FY08 General Operating Revenue</t>
  </si>
  <si>
    <t>Minnesota State College</t>
  </si>
  <si>
    <t>Northland College</t>
  </si>
  <si>
    <t>Northwest Technical College-Bemidji</t>
  </si>
  <si>
    <t>South Central College</t>
  </si>
  <si>
    <t xml:space="preserve">% Change Previous FY </t>
  </si>
  <si>
    <r>
      <t>*</t>
    </r>
    <r>
      <rPr>
        <sz val="8"/>
        <rFont val="Calibri"/>
        <family val="2"/>
      </rPr>
      <t>Minnesota SU Moorhead has frozen $1 million of its enterprise fund balance to serve as a reserve</t>
    </r>
  </si>
  <si>
    <t>Long Term Measure #4:  Board required reserves - 3 year consecutive history</t>
  </si>
  <si>
    <t>FY2010 Actual Reserve</t>
  </si>
  <si>
    <t>FY09 General Operating Revenue</t>
  </si>
  <si>
    <t>Alexandria Techical &amp; Community College</t>
  </si>
  <si>
    <t>St. Cloud Technical and Community College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</si>
</sst>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</numFmts>
  <fonts count="3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</borders>
  <cellStyleXfs count="66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9" fontId="6" fillId="0" borderId="8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8" fontId="6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/>
    </xf>
    <xf numFmtId="0" fontId="5" fillId="0" borderId="8" xfId="0" applyFont="1" applyBorder="1" applyAlignment="1">
      <alignment/>
    </xf>
    <xf numFmtId="9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 applyProtection="1">
      <alignment/>
      <protection locked="0"/>
    </xf>
    <xf numFmtId="164" fontId="5" fillId="0" borderId="8" xfId="0" applyNumberFormat="1" applyFont="1" applyBorder="1" applyAlignment="1">
      <alignment/>
    </xf>
    <xf numFmtId="38" fontId="5" fillId="0" borderId="8" xfId="0" applyNumberFormat="1" applyFont="1" applyBorder="1" applyAlignment="1">
      <alignment/>
    </xf>
    <xf numFmtId="0" fontId="5" fillId="0" borderId="8" xfId="0" applyFont="1" applyFill="1" applyBorder="1" applyAlignment="1" applyProtection="1">
      <alignment/>
      <protection locked="0"/>
    </xf>
    <xf numFmtId="0" fontId="6" fillId="0" borderId="8" xfId="0" applyFont="1" applyBorder="1" applyAlignment="1">
      <alignment/>
    </xf>
    <xf numFmtId="9" fontId="5" fillId="0" borderId="8" xfId="0" applyNumberFormat="1" applyFont="1" applyBorder="1" applyAlignment="1">
      <alignment/>
    </xf>
    <xf numFmtId="0" fontId="5" fillId="0" borderId="9" xfId="0" applyFont="1" applyBorder="1" applyAlignment="1" applyProtection="1">
      <alignment/>
      <protection locked="0"/>
    </xf>
    <xf numFmtId="3" fontId="5" fillId="0" borderId="9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9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3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9" fontId="5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9" fontId="6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0" fontId="6" fillId="0" borderId="9" xfId="0" applyFont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/>
      <protection locked="0"/>
    </xf>
    <xf numFmtId="38" fontId="5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9" fontId="7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8" fontId="5" fillId="0" borderId="11" xfId="0" applyNumberFormat="1" applyFont="1" applyBorder="1" applyAlignment="1">
      <alignment/>
    </xf>
    <xf numFmtId="9" fontId="5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38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0" fontId="7" fillId="0" borderId="14" xfId="0" applyFont="1" applyBorder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right"/>
      <protection locked="0"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5" fillId="0" borderId="8" xfId="0" applyNumberFormat="1" applyFont="1" applyFill="1" applyBorder="1" applyAlignment="1">
      <alignment/>
    </xf>
    <xf numFmtId="164" fontId="5" fillId="0" borderId="8" xfId="0" applyNumberFormat="1" applyFont="1" applyFill="1" applyBorder="1" applyAlignment="1">
      <alignment/>
    </xf>
    <xf numFmtId="9" fontId="5" fillId="0" borderId="8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9" xfId="0" applyFont="1" applyFill="1" applyBorder="1" applyAlignment="1" applyProtection="1">
      <alignment/>
      <protection locked="0"/>
    </xf>
    <xf numFmtId="3" fontId="5" fillId="0" borderId="9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9" fontId="5" fillId="0" borderId="9" xfId="0" applyNumberFormat="1" applyFont="1" applyFill="1" applyBorder="1" applyAlignment="1">
      <alignment horizontal="center"/>
    </xf>
    <xf numFmtId="0" fontId="6" fillId="0" borderId="14" xfId="0" applyFont="1" applyFill="1" applyBorder="1" applyAlignment="1" applyProtection="1">
      <alignment horizontal="right"/>
      <protection locked="0"/>
    </xf>
    <xf numFmtId="3" fontId="6" fillId="0" borderId="11" xfId="0" applyNumberFormat="1" applyFont="1" applyFill="1" applyBorder="1" applyAlignment="1">
      <alignment/>
    </xf>
    <xf numFmtId="9" fontId="6" fillId="0" borderId="11" xfId="62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 horizontal="center"/>
    </xf>
    <xf numFmtId="38" fontId="5" fillId="0" borderId="8" xfId="0" applyNumberFormat="1" applyFont="1" applyFill="1" applyBorder="1" applyAlignment="1">
      <alignment/>
    </xf>
    <xf numFmtId="165" fontId="5" fillId="0" borderId="8" xfId="0" applyNumberFormat="1" applyFont="1" applyFill="1" applyBorder="1" applyAlignment="1">
      <alignment/>
    </xf>
    <xf numFmtId="0" fontId="6" fillId="0" borderId="15" xfId="0" applyFont="1" applyFill="1" applyBorder="1" applyAlignment="1" applyProtection="1">
      <alignment/>
      <protection locked="0"/>
    </xf>
    <xf numFmtId="3" fontId="6" fillId="0" borderId="15" xfId="0" applyNumberFormat="1" applyFont="1" applyFill="1" applyBorder="1" applyAlignment="1">
      <alignment/>
    </xf>
    <xf numFmtId="9" fontId="6" fillId="0" borderId="15" xfId="62" applyNumberFormat="1" applyFont="1" applyFill="1" applyBorder="1" applyAlignment="1">
      <alignment horizontal="center"/>
    </xf>
    <xf numFmtId="0" fontId="7" fillId="0" borderId="14" xfId="0" applyFont="1" applyFill="1" applyBorder="1" applyAlignment="1" applyProtection="1">
      <alignment horizontal="right"/>
      <protection locked="0"/>
    </xf>
    <xf numFmtId="3" fontId="7" fillId="0" borderId="11" xfId="0" applyNumberFormat="1" applyFont="1" applyFill="1" applyBorder="1" applyAlignment="1">
      <alignment/>
    </xf>
    <xf numFmtId="9" fontId="7" fillId="0" borderId="11" xfId="62" applyNumberFormat="1" applyFont="1" applyFill="1" applyBorder="1" applyAlignment="1">
      <alignment horizontal="center"/>
    </xf>
    <xf numFmtId="9" fontId="7" fillId="0" borderId="16" xfId="62" applyNumberFormat="1" applyFont="1" applyFill="1" applyBorder="1" applyAlignment="1">
      <alignment horizontal="center"/>
    </xf>
    <xf numFmtId="38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8" fontId="5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38" fontId="7" fillId="0" borderId="11" xfId="0" applyNumberFormat="1" applyFont="1" applyFill="1" applyBorder="1" applyAlignment="1">
      <alignment/>
    </xf>
    <xf numFmtId="9" fontId="5" fillId="0" borderId="10" xfId="62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5" fillId="0" borderId="0" xfId="62" applyNumberFormat="1" applyFont="1" applyAlignment="1">
      <alignment horizontal="center"/>
    </xf>
    <xf numFmtId="9" fontId="4" fillId="0" borderId="0" xfId="62" applyNumberFormat="1" applyFont="1" applyAlignment="1">
      <alignment horizontal="center"/>
    </xf>
    <xf numFmtId="10" fontId="5" fillId="0" borderId="0" xfId="62" applyFont="1" applyAlignment="1">
      <alignment horizontal="center"/>
    </xf>
    <xf numFmtId="9" fontId="6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9" fontId="5" fillId="0" borderId="17" xfId="0" applyNumberFormat="1" applyFont="1" applyBorder="1" applyAlignment="1">
      <alignment horizontal="center"/>
    </xf>
    <xf numFmtId="9" fontId="6" fillId="0" borderId="18" xfId="0" applyNumberFormat="1" applyFont="1" applyBorder="1" applyAlignment="1">
      <alignment horizontal="center"/>
    </xf>
    <xf numFmtId="9" fontId="5" fillId="0" borderId="19" xfId="0" applyNumberFormat="1" applyFont="1" applyBorder="1" applyAlignment="1">
      <alignment horizontal="center"/>
    </xf>
    <xf numFmtId="9" fontId="5" fillId="0" borderId="17" xfId="0" applyNumberFormat="1" applyFont="1" applyFill="1" applyBorder="1" applyAlignment="1">
      <alignment horizontal="center"/>
    </xf>
    <xf numFmtId="9" fontId="5" fillId="0" borderId="20" xfId="0" applyNumberFormat="1" applyFont="1" applyFill="1" applyBorder="1" applyAlignment="1">
      <alignment horizontal="center"/>
    </xf>
    <xf numFmtId="9" fontId="6" fillId="0" borderId="18" xfId="62" applyNumberFormat="1" applyFont="1" applyFill="1" applyBorder="1" applyAlignment="1">
      <alignment horizontal="center"/>
    </xf>
    <xf numFmtId="9" fontId="5" fillId="0" borderId="19" xfId="0" applyNumberFormat="1" applyFont="1" applyFill="1" applyBorder="1" applyAlignment="1">
      <alignment horizontal="center"/>
    </xf>
    <xf numFmtId="9" fontId="5" fillId="0" borderId="20" xfId="0" applyNumberFormat="1" applyFont="1" applyBorder="1" applyAlignment="1">
      <alignment horizontal="center"/>
    </xf>
    <xf numFmtId="9" fontId="6" fillId="0" borderId="21" xfId="62" applyNumberFormat="1" applyFont="1" applyFill="1" applyBorder="1" applyAlignment="1">
      <alignment horizontal="center"/>
    </xf>
    <xf numFmtId="9" fontId="7" fillId="0" borderId="18" xfId="62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9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9" fontId="5" fillId="0" borderId="18" xfId="0" applyNumberFormat="1" applyFont="1" applyBorder="1" applyAlignment="1">
      <alignment horizontal="center"/>
    </xf>
    <xf numFmtId="9" fontId="5" fillId="0" borderId="8" xfId="62" applyNumberFormat="1" applyFont="1" applyBorder="1" applyAlignment="1">
      <alignment horizontal="center"/>
    </xf>
    <xf numFmtId="38" fontId="5" fillId="0" borderId="9" xfId="0" applyNumberFormat="1" applyFont="1" applyBorder="1" applyAlignment="1">
      <alignment/>
    </xf>
    <xf numFmtId="9" fontId="5" fillId="0" borderId="9" xfId="62" applyNumberFormat="1" applyFont="1" applyBorder="1" applyAlignment="1">
      <alignment horizontal="center"/>
    </xf>
    <xf numFmtId="38" fontId="6" fillId="0" borderId="11" xfId="0" applyNumberFormat="1" applyFont="1" applyBorder="1" applyAlignment="1">
      <alignment/>
    </xf>
    <xf numFmtId="9" fontId="6" fillId="0" borderId="16" xfId="62" applyNumberFormat="1" applyFont="1" applyBorder="1" applyAlignment="1">
      <alignment horizontal="center"/>
    </xf>
    <xf numFmtId="38" fontId="5" fillId="0" borderId="9" xfId="0" applyNumberFormat="1" applyFont="1" applyFill="1" applyBorder="1" applyAlignment="1">
      <alignment/>
    </xf>
    <xf numFmtId="9" fontId="5" fillId="0" borderId="10" xfId="62" applyNumberFormat="1" applyFont="1" applyFill="1" applyBorder="1" applyAlignment="1">
      <alignment horizontal="center"/>
    </xf>
    <xf numFmtId="38" fontId="6" fillId="0" borderId="11" xfId="0" applyNumberFormat="1" applyFont="1" applyFill="1" applyBorder="1" applyAlignment="1">
      <alignment/>
    </xf>
    <xf numFmtId="0" fontId="5" fillId="0" borderId="9" xfId="59" applyFont="1" applyBorder="1">
      <alignment/>
      <protection/>
    </xf>
    <xf numFmtId="38" fontId="6" fillId="0" borderId="15" xfId="0" applyNumberFormat="1" applyFont="1" applyFill="1" applyBorder="1" applyAlignment="1">
      <alignment/>
    </xf>
    <xf numFmtId="0" fontId="6" fillId="0" borderId="22" xfId="0" applyFont="1" applyBorder="1" applyAlignment="1" applyProtection="1">
      <alignment/>
      <protection locked="0"/>
    </xf>
    <xf numFmtId="3" fontId="5" fillId="0" borderId="15" xfId="0" applyNumberFormat="1" applyFont="1" applyBorder="1" applyAlignment="1">
      <alignment/>
    </xf>
    <xf numFmtId="38" fontId="5" fillId="0" borderId="15" xfId="0" applyNumberFormat="1" applyFont="1" applyBorder="1" applyAlignment="1">
      <alignment/>
    </xf>
    <xf numFmtId="9" fontId="5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9" fontId="5" fillId="0" borderId="15" xfId="62" applyNumberFormat="1" applyFont="1" applyBorder="1" applyAlignment="1">
      <alignment horizontal="center"/>
    </xf>
    <xf numFmtId="166" fontId="5" fillId="0" borderId="16" xfId="62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90" zoomScaleNormal="90" zoomScalePageLayoutView="0" workbookViewId="0" topLeftCell="A5">
      <selection activeCell="B5" sqref="B1:D65536"/>
    </sheetView>
  </sheetViews>
  <sheetFormatPr defaultColWidth="9.140625" defaultRowHeight="12.75"/>
  <cols>
    <col min="1" max="1" width="43.421875" style="1" customWidth="1"/>
    <col min="2" max="2" width="11.8515625" style="1" hidden="1" customWidth="1"/>
    <col min="3" max="3" width="12.8515625" style="4" hidden="1" customWidth="1"/>
    <col min="4" max="4" width="9.8515625" style="1" hidden="1" customWidth="1"/>
    <col min="5" max="5" width="11.140625" style="1" customWidth="1"/>
    <col min="6" max="6" width="12.8515625" style="4" bestFit="1" customWidth="1"/>
    <col min="7" max="7" width="9.57421875" style="1" customWidth="1"/>
    <col min="8" max="8" width="12.28125" style="1" bestFit="1" customWidth="1"/>
    <col min="9" max="9" width="12.8515625" style="4" bestFit="1" customWidth="1"/>
    <col min="10" max="10" width="9.140625" style="1" customWidth="1"/>
    <col min="11" max="11" width="12.57421875" style="1" customWidth="1"/>
    <col min="12" max="12" width="12.8515625" style="1" bestFit="1" customWidth="1"/>
    <col min="13" max="13" width="9.140625" style="81" customWidth="1"/>
    <col min="14" max="16384" width="9.140625" style="1" customWidth="1"/>
  </cols>
  <sheetData>
    <row r="1" ht="12.75">
      <c r="A1" s="2" t="s">
        <v>45</v>
      </c>
    </row>
    <row r="2" ht="12.75">
      <c r="A2" s="1" t="s">
        <v>59</v>
      </c>
    </row>
    <row r="3" ht="12.75">
      <c r="A3" s="1" t="s">
        <v>46</v>
      </c>
    </row>
    <row r="4" spans="3:10" ht="12.75">
      <c r="C4" s="1"/>
      <c r="D4" s="4"/>
      <c r="F4" s="1"/>
      <c r="G4" s="4"/>
      <c r="I4" s="1"/>
      <c r="J4" s="4"/>
    </row>
    <row r="5" spans="1:13" s="3" customFormat="1" ht="64.5" thickBot="1">
      <c r="A5" s="29" t="s">
        <v>0</v>
      </c>
      <c r="B5" s="6" t="s">
        <v>47</v>
      </c>
      <c r="C5" s="7" t="s">
        <v>48</v>
      </c>
      <c r="D5" s="5" t="s">
        <v>28</v>
      </c>
      <c r="E5" s="6" t="s">
        <v>49</v>
      </c>
      <c r="F5" s="7" t="s">
        <v>50</v>
      </c>
      <c r="G5" s="5" t="s">
        <v>28</v>
      </c>
      <c r="H5" s="6" t="s">
        <v>51</v>
      </c>
      <c r="I5" s="7" t="s">
        <v>52</v>
      </c>
      <c r="J5" s="85" t="s">
        <v>28</v>
      </c>
      <c r="K5" s="6" t="s">
        <v>60</v>
      </c>
      <c r="L5" s="7" t="s">
        <v>61</v>
      </c>
      <c r="M5" s="5" t="s">
        <v>28</v>
      </c>
    </row>
    <row r="6" spans="1:13" ht="13.5" thickBot="1">
      <c r="A6" s="30" t="s">
        <v>42</v>
      </c>
      <c r="B6" s="28"/>
      <c r="C6" s="9"/>
      <c r="D6" s="10"/>
      <c r="E6" s="8"/>
      <c r="F6" s="8"/>
      <c r="G6" s="11"/>
      <c r="H6" s="8"/>
      <c r="I6" s="8"/>
      <c r="J6" s="86"/>
      <c r="K6" s="9"/>
      <c r="L6" s="9"/>
      <c r="M6" s="10"/>
    </row>
    <row r="7" spans="1:13" ht="12.75">
      <c r="A7" s="12" t="s">
        <v>38</v>
      </c>
      <c r="B7" s="8">
        <v>1175415</v>
      </c>
      <c r="C7" s="13">
        <v>17138965</v>
      </c>
      <c r="D7" s="10">
        <v>0.06858144584576724</v>
      </c>
      <c r="E7" s="8">
        <v>1411053</v>
      </c>
      <c r="F7" s="8">
        <v>16791649</v>
      </c>
      <c r="G7" s="10">
        <v>0.08403302141439474</v>
      </c>
      <c r="H7" s="8">
        <v>1458555</v>
      </c>
      <c r="I7" s="8">
        <v>17638166</v>
      </c>
      <c r="J7" s="87">
        <v>0.08269312126895732</v>
      </c>
      <c r="K7" s="14">
        <v>1294248</v>
      </c>
      <c r="L7" s="14">
        <v>18231941</v>
      </c>
      <c r="M7" s="102">
        <f>K7/L7</f>
        <v>0.07098794363145428</v>
      </c>
    </row>
    <row r="8" spans="1:13" ht="12.75">
      <c r="A8" s="12" t="s">
        <v>1</v>
      </c>
      <c r="B8" s="8">
        <v>1200000</v>
      </c>
      <c r="C8" s="13">
        <v>23588826</v>
      </c>
      <c r="D8" s="10">
        <v>0.050871544009862976</v>
      </c>
      <c r="E8" s="8">
        <v>1385000</v>
      </c>
      <c r="F8" s="8">
        <v>26083333</v>
      </c>
      <c r="G8" s="10">
        <v>0.053099042212128335</v>
      </c>
      <c r="H8" s="8">
        <v>1385000</v>
      </c>
      <c r="I8" s="8">
        <v>27697645</v>
      </c>
      <c r="J8" s="87">
        <v>0.05000425126396125</v>
      </c>
      <c r="K8" s="14">
        <v>2000000</v>
      </c>
      <c r="L8" s="14">
        <v>26975845</v>
      </c>
      <c r="M8" s="102">
        <f aca="true" t="shared" si="0" ref="M8:M14">K8/L8</f>
        <v>0.07414040227470169</v>
      </c>
    </row>
    <row r="9" spans="1:13" ht="12.75">
      <c r="A9" s="12" t="s">
        <v>2</v>
      </c>
      <c r="B9" s="8">
        <v>1926739</v>
      </c>
      <c r="C9" s="13">
        <v>37489255</v>
      </c>
      <c r="D9" s="10">
        <v>0.05139443288483594</v>
      </c>
      <c r="E9" s="8">
        <v>2098429</v>
      </c>
      <c r="F9" s="8">
        <v>38526018</v>
      </c>
      <c r="G9" s="10">
        <v>0.054467840408526</v>
      </c>
      <c r="H9" s="8">
        <v>2144727</v>
      </c>
      <c r="I9" s="8">
        <v>41960566</v>
      </c>
      <c r="J9" s="87">
        <v>0.05111291873422298</v>
      </c>
      <c r="K9" s="14">
        <v>2708267</v>
      </c>
      <c r="L9" s="14">
        <v>42894530</v>
      </c>
      <c r="M9" s="102">
        <f t="shared" si="0"/>
        <v>0.06313781733941368</v>
      </c>
    </row>
    <row r="10" spans="1:13" ht="12.75">
      <c r="A10" s="12" t="s">
        <v>26</v>
      </c>
      <c r="B10" s="8">
        <v>800000</v>
      </c>
      <c r="C10" s="13">
        <v>15062278</v>
      </c>
      <c r="D10" s="10">
        <v>0.053112816002997686</v>
      </c>
      <c r="E10" s="8">
        <v>900000</v>
      </c>
      <c r="F10" s="8">
        <v>16138256</v>
      </c>
      <c r="G10" s="10">
        <v>0.05576810778066726</v>
      </c>
      <c r="H10" s="8">
        <v>1000000</v>
      </c>
      <c r="I10" s="8">
        <v>17076268</v>
      </c>
      <c r="J10" s="87">
        <v>0.058560804972140286</v>
      </c>
      <c r="K10" s="14">
        <v>1350000</v>
      </c>
      <c r="L10" s="14">
        <v>18307046</v>
      </c>
      <c r="M10" s="102">
        <f t="shared" si="0"/>
        <v>0.07374209908032131</v>
      </c>
    </row>
    <row r="11" spans="1:13" ht="12.75">
      <c r="A11" s="12" t="s">
        <v>55</v>
      </c>
      <c r="B11" s="8">
        <v>400000</v>
      </c>
      <c r="C11" s="13">
        <v>5810181</v>
      </c>
      <c r="D11" s="10">
        <v>0.06884467110404995</v>
      </c>
      <c r="E11" s="8">
        <v>500000</v>
      </c>
      <c r="F11" s="8">
        <v>6807300</v>
      </c>
      <c r="G11" s="10">
        <v>0.07345056042777606</v>
      </c>
      <c r="H11" s="8">
        <v>600000</v>
      </c>
      <c r="I11" s="8">
        <v>8467178</v>
      </c>
      <c r="J11" s="87">
        <v>0.07086186212218522</v>
      </c>
      <c r="K11" s="14">
        <v>700000</v>
      </c>
      <c r="L11" s="14">
        <v>9102976</v>
      </c>
      <c r="M11" s="102">
        <f t="shared" si="0"/>
        <v>0.07689792876527413</v>
      </c>
    </row>
    <row r="12" spans="1:13" ht="12.75">
      <c r="A12" s="12" t="s">
        <v>3</v>
      </c>
      <c r="B12" s="8">
        <v>311931</v>
      </c>
      <c r="C12" s="13">
        <v>4798752</v>
      </c>
      <c r="D12" s="10">
        <v>0.06500252565667074</v>
      </c>
      <c r="E12" s="8">
        <v>300853</v>
      </c>
      <c r="F12" s="8">
        <v>5272237</v>
      </c>
      <c r="G12" s="10">
        <v>0.05706363352026853</v>
      </c>
      <c r="H12" s="8">
        <v>442538</v>
      </c>
      <c r="I12" s="8">
        <v>6017053</v>
      </c>
      <c r="J12" s="87">
        <v>0.0735472996498452</v>
      </c>
      <c r="K12" s="14">
        <v>749626</v>
      </c>
      <c r="L12" s="14">
        <v>6321978</v>
      </c>
      <c r="M12" s="102">
        <f t="shared" si="0"/>
        <v>0.11857459801346984</v>
      </c>
    </row>
    <row r="13" spans="1:13" ht="13.5" thickBot="1">
      <c r="A13" s="18" t="s">
        <v>56</v>
      </c>
      <c r="B13" s="19">
        <v>1395376</v>
      </c>
      <c r="C13" s="20">
        <v>24771796</v>
      </c>
      <c r="D13" s="21">
        <v>0.05632922215248341</v>
      </c>
      <c r="E13" s="19">
        <v>1340000</v>
      </c>
      <c r="F13" s="19">
        <v>26749892</v>
      </c>
      <c r="G13" s="21">
        <v>0.05009366019122619</v>
      </c>
      <c r="H13" s="19">
        <v>1507732</v>
      </c>
      <c r="I13" s="19">
        <v>28311828</v>
      </c>
      <c r="J13" s="94">
        <v>0.05325449137371137</v>
      </c>
      <c r="K13" s="103">
        <v>1482400</v>
      </c>
      <c r="L13" s="103">
        <v>30153009</v>
      </c>
      <c r="M13" s="104">
        <f t="shared" si="0"/>
        <v>0.04916258937872502</v>
      </c>
    </row>
    <row r="14" spans="1:13" s="2" customFormat="1" ht="13.5" thickBot="1">
      <c r="A14" s="45" t="s">
        <v>4</v>
      </c>
      <c r="B14" s="26">
        <f>SUM(B7:B13)</f>
        <v>7209461</v>
      </c>
      <c r="C14" s="26">
        <f>SUM(C7:C13)</f>
        <v>128660053</v>
      </c>
      <c r="D14" s="27">
        <f>B14/C14</f>
        <v>0.056034960594956384</v>
      </c>
      <c r="E14" s="26">
        <f>SUM(E7:E13)</f>
        <v>7935335</v>
      </c>
      <c r="F14" s="26">
        <f>SUM(F7:F13)</f>
        <v>136368685</v>
      </c>
      <c r="G14" s="27">
        <f>E14/F14</f>
        <v>0.05819030226770904</v>
      </c>
      <c r="H14" s="26">
        <f>SUM(H7:H13)</f>
        <v>8538552</v>
      </c>
      <c r="I14" s="26">
        <f>SUM(I7:I13)</f>
        <v>147168704</v>
      </c>
      <c r="J14" s="88">
        <f>H14/I14</f>
        <v>0.058018802693268264</v>
      </c>
      <c r="K14" s="105">
        <f>SUM(K7:K13)</f>
        <v>10284541</v>
      </c>
      <c r="L14" s="105">
        <f>SUM(L7:L13)</f>
        <v>151987325</v>
      </c>
      <c r="M14" s="106">
        <f t="shared" si="0"/>
        <v>0.06766709658190247</v>
      </c>
    </row>
    <row r="15" spans="1:13" ht="12.75">
      <c r="A15" s="22"/>
      <c r="B15" s="23"/>
      <c r="C15" s="24"/>
      <c r="D15" s="25"/>
      <c r="E15" s="23"/>
      <c r="F15" s="23"/>
      <c r="G15" s="25"/>
      <c r="H15" s="23"/>
      <c r="I15" s="23"/>
      <c r="J15" s="89"/>
      <c r="K15" s="31"/>
      <c r="L15" s="31"/>
      <c r="M15" s="80"/>
    </row>
    <row r="16" spans="1:13" ht="12.75">
      <c r="A16" s="15" t="s">
        <v>5</v>
      </c>
      <c r="B16" s="8">
        <v>2316816</v>
      </c>
      <c r="C16" s="13">
        <v>30890657</v>
      </c>
      <c r="D16" s="10">
        <v>0.07500054142584277</v>
      </c>
      <c r="E16" s="8">
        <v>2603000</v>
      </c>
      <c r="F16" s="8">
        <v>33097374</v>
      </c>
      <c r="G16" s="10">
        <v>0.07864672284876739</v>
      </c>
      <c r="H16" s="14">
        <v>2572755</v>
      </c>
      <c r="I16" s="13">
        <v>37207741.51</v>
      </c>
      <c r="J16" s="87">
        <v>0.06914569107368539</v>
      </c>
      <c r="K16" s="14">
        <v>2963475</v>
      </c>
      <c r="L16" s="14">
        <v>40400597</v>
      </c>
      <c r="M16" s="102">
        <f>K16/L16</f>
        <v>0.07335225764114327</v>
      </c>
    </row>
    <row r="17" spans="1:13" s="53" customFormat="1" ht="12.75">
      <c r="A17" s="15" t="s">
        <v>27</v>
      </c>
      <c r="B17" s="50">
        <v>212853</v>
      </c>
      <c r="C17" s="51">
        <v>7113836</v>
      </c>
      <c r="D17" s="52">
        <v>0.029920987776496395</v>
      </c>
      <c r="E17" s="50">
        <v>0</v>
      </c>
      <c r="F17" s="50">
        <v>8096969</v>
      </c>
      <c r="G17" s="52">
        <v>0</v>
      </c>
      <c r="H17" s="50">
        <v>150379</v>
      </c>
      <c r="I17" s="50">
        <v>8620327</v>
      </c>
      <c r="J17" s="90">
        <v>0.017444697863549723</v>
      </c>
      <c r="K17" s="66">
        <v>500000</v>
      </c>
      <c r="L17" s="66">
        <v>9070836</v>
      </c>
      <c r="M17" s="102">
        <f>K17/L17</f>
        <v>0.05512171094262976</v>
      </c>
    </row>
    <row r="18" spans="1:13" s="53" customFormat="1" ht="12.75">
      <c r="A18" s="15" t="s">
        <v>6</v>
      </c>
      <c r="B18" s="50">
        <v>1150000</v>
      </c>
      <c r="C18" s="51">
        <v>24195601</v>
      </c>
      <c r="D18" s="52">
        <v>0.04752930088407393</v>
      </c>
      <c r="E18" s="50">
        <v>1300000</v>
      </c>
      <c r="F18" s="50">
        <v>26441222</v>
      </c>
      <c r="G18" s="52">
        <v>0.04916565505179753</v>
      </c>
      <c r="H18" s="50">
        <v>1425000</v>
      </c>
      <c r="I18" s="50">
        <v>29617305</v>
      </c>
      <c r="J18" s="90">
        <v>0.0481137632205226</v>
      </c>
      <c r="K18" s="66">
        <v>1537872</v>
      </c>
      <c r="L18" s="66">
        <v>31531897</v>
      </c>
      <c r="M18" s="102">
        <f>K18/L18</f>
        <v>0.048771946705268</v>
      </c>
    </row>
    <row r="19" spans="1:13" s="53" customFormat="1" ht="12.75">
      <c r="A19" s="15" t="s">
        <v>7</v>
      </c>
      <c r="B19" s="50">
        <v>2800000</v>
      </c>
      <c r="C19" s="51">
        <v>41298588</v>
      </c>
      <c r="D19" s="52">
        <v>0.06779892813768838</v>
      </c>
      <c r="E19" s="50">
        <v>3575000</v>
      </c>
      <c r="F19" s="50">
        <v>46503376</v>
      </c>
      <c r="G19" s="52">
        <v>0.07687613905708696</v>
      </c>
      <c r="H19" s="50">
        <v>3700000</v>
      </c>
      <c r="I19" s="50">
        <v>51265840</v>
      </c>
      <c r="J19" s="90">
        <v>0.07217281527036326</v>
      </c>
      <c r="K19" s="66">
        <v>3800000</v>
      </c>
      <c r="L19" s="66">
        <v>53834345</v>
      </c>
      <c r="M19" s="102">
        <f>K19/L19</f>
        <v>0.07058690878471727</v>
      </c>
    </row>
    <row r="20" spans="1:13" s="53" customFormat="1" ht="13.5" thickBot="1">
      <c r="A20" s="54" t="s">
        <v>8</v>
      </c>
      <c r="B20" s="55">
        <v>2102270</v>
      </c>
      <c r="C20" s="56">
        <v>30501839</v>
      </c>
      <c r="D20" s="57">
        <v>0.06892272954427436</v>
      </c>
      <c r="E20" s="55">
        <v>2118825</v>
      </c>
      <c r="F20" s="55">
        <v>31637334</v>
      </c>
      <c r="G20" s="57">
        <v>0.06697229924620071</v>
      </c>
      <c r="H20" s="55">
        <v>2307710</v>
      </c>
      <c r="I20" s="55">
        <v>34902595</v>
      </c>
      <c r="J20" s="91">
        <v>0.06611857943513942</v>
      </c>
      <c r="K20" s="107">
        <v>2538240</v>
      </c>
      <c r="L20" s="107">
        <v>38436552</v>
      </c>
      <c r="M20" s="104">
        <f>K20/L20</f>
        <v>0.06603714089650914</v>
      </c>
    </row>
    <row r="21" spans="1:13" s="61" customFormat="1" ht="13.5" thickBot="1">
      <c r="A21" s="58" t="s">
        <v>9</v>
      </c>
      <c r="B21" s="59">
        <f>SUM(B16:B20)</f>
        <v>8581939</v>
      </c>
      <c r="C21" s="59">
        <f aca="true" t="shared" si="1" ref="C21:H21">SUM(C16:C20)</f>
        <v>134000521</v>
      </c>
      <c r="D21" s="60">
        <f>B21/C21</f>
        <v>0.06404407188834736</v>
      </c>
      <c r="E21" s="59">
        <f t="shared" si="1"/>
        <v>9596825</v>
      </c>
      <c r="F21" s="59">
        <f t="shared" si="1"/>
        <v>145776275</v>
      </c>
      <c r="G21" s="60">
        <f>E21/F21</f>
        <v>0.06583255745833813</v>
      </c>
      <c r="H21" s="59">
        <f t="shared" si="1"/>
        <v>10155844</v>
      </c>
      <c r="I21" s="59">
        <f>SUM(I16:I20)</f>
        <v>161613808.51</v>
      </c>
      <c r="J21" s="92">
        <f>H21/I21</f>
        <v>0.06284019969352804</v>
      </c>
      <c r="K21" s="109">
        <f>SUM(K16:K20)</f>
        <v>11339587</v>
      </c>
      <c r="L21" s="109">
        <f>SUM(L16:L20)</f>
        <v>173274227</v>
      </c>
      <c r="M21" s="106">
        <f>K21/L21</f>
        <v>0.06544301017138573</v>
      </c>
    </row>
    <row r="22" spans="1:13" s="53" customFormat="1" ht="12.75">
      <c r="A22" s="62"/>
      <c r="B22" s="63"/>
      <c r="C22" s="64"/>
      <c r="D22" s="65"/>
      <c r="E22" s="63"/>
      <c r="F22" s="63"/>
      <c r="G22" s="65"/>
      <c r="H22" s="63"/>
      <c r="I22" s="63"/>
      <c r="J22" s="93"/>
      <c r="K22" s="75"/>
      <c r="L22" s="75"/>
      <c r="M22" s="108"/>
    </row>
    <row r="23" spans="1:13" ht="12.75">
      <c r="A23" s="22" t="s">
        <v>62</v>
      </c>
      <c r="B23" s="8">
        <v>1126190</v>
      </c>
      <c r="C23" s="13">
        <v>21745801</v>
      </c>
      <c r="D23" s="10">
        <v>0.05178884879890145</v>
      </c>
      <c r="E23" s="8">
        <v>1165486</v>
      </c>
      <c r="F23" s="8">
        <v>22300570</v>
      </c>
      <c r="G23" s="10">
        <v>0.052262610327897446</v>
      </c>
      <c r="H23" s="14">
        <v>1186492</v>
      </c>
      <c r="I23" s="13">
        <v>22776153.69</v>
      </c>
      <c r="J23" s="87">
        <v>0.052093607030801514</v>
      </c>
      <c r="K23" s="14">
        <v>1658484</v>
      </c>
      <c r="L23" s="14">
        <v>23706856</v>
      </c>
      <c r="M23" s="102">
        <f>K23/L23</f>
        <v>0.0699579902117767</v>
      </c>
    </row>
    <row r="24" spans="1:13" s="53" customFormat="1" ht="12.75">
      <c r="A24" s="15" t="s">
        <v>10</v>
      </c>
      <c r="B24" s="50">
        <v>1336950</v>
      </c>
      <c r="C24" s="51">
        <v>24205599</v>
      </c>
      <c r="D24" s="52">
        <v>0.05523308884031335</v>
      </c>
      <c r="E24" s="50">
        <v>1590231</v>
      </c>
      <c r="F24" s="50">
        <v>24585058</v>
      </c>
      <c r="G24" s="52">
        <v>0.06468282482799105</v>
      </c>
      <c r="H24" s="50">
        <v>1656344</v>
      </c>
      <c r="I24" s="50">
        <v>26377918</v>
      </c>
      <c r="J24" s="90">
        <v>0.06279282542314371</v>
      </c>
      <c r="K24" s="66">
        <v>1974053</v>
      </c>
      <c r="L24" s="66">
        <v>27417950</v>
      </c>
      <c r="M24" s="102">
        <f aca="true" t="shared" si="2" ref="M24:M42">K24/L24</f>
        <v>0.07199856298519765</v>
      </c>
    </row>
    <row r="25" spans="1:13" s="53" customFormat="1" ht="12.75">
      <c r="A25" s="15" t="s">
        <v>11</v>
      </c>
      <c r="B25" s="50">
        <v>2500000</v>
      </c>
      <c r="C25" s="51">
        <v>46909132</v>
      </c>
      <c r="D25" s="52">
        <v>0.05329452695905778</v>
      </c>
      <c r="E25" s="50">
        <v>3900000</v>
      </c>
      <c r="F25" s="50">
        <v>50946680</v>
      </c>
      <c r="G25" s="52">
        <v>0.07655062115921979</v>
      </c>
      <c r="H25" s="50">
        <v>2750000</v>
      </c>
      <c r="I25" s="50">
        <v>56395188</v>
      </c>
      <c r="J25" s="90">
        <v>0.048763025668076505</v>
      </c>
      <c r="K25" s="66">
        <v>3000000</v>
      </c>
      <c r="L25" s="66">
        <v>58814347</v>
      </c>
      <c r="M25" s="102">
        <f t="shared" si="2"/>
        <v>0.05100796239393766</v>
      </c>
    </row>
    <row r="26" spans="1:13" s="53" customFormat="1" ht="12.75">
      <c r="A26" s="15" t="s">
        <v>12</v>
      </c>
      <c r="B26" s="50">
        <v>1915136</v>
      </c>
      <c r="C26" s="51">
        <v>25685942</v>
      </c>
      <c r="D26" s="52">
        <v>0.07455969494908928</v>
      </c>
      <c r="E26" s="50">
        <v>2037191</v>
      </c>
      <c r="F26" s="50">
        <v>27286824</v>
      </c>
      <c r="G26" s="52">
        <v>0.07465841389236065</v>
      </c>
      <c r="H26" s="50">
        <v>252397</v>
      </c>
      <c r="I26" s="50">
        <v>29849360</v>
      </c>
      <c r="J26" s="90">
        <v>0.008455692182344949</v>
      </c>
      <c r="K26" s="66">
        <v>2000000</v>
      </c>
      <c r="L26" s="66">
        <v>32471250</v>
      </c>
      <c r="M26" s="102">
        <f t="shared" si="2"/>
        <v>0.06159294760749894</v>
      </c>
    </row>
    <row r="27" spans="1:13" s="53" customFormat="1" ht="12.75">
      <c r="A27" s="15" t="s">
        <v>13</v>
      </c>
      <c r="B27" s="50">
        <v>3304000</v>
      </c>
      <c r="C27" s="51">
        <v>44919278</v>
      </c>
      <c r="D27" s="52">
        <v>0.07355416531850757</v>
      </c>
      <c r="E27" s="50">
        <v>3995545</v>
      </c>
      <c r="F27" s="50">
        <v>48813540</v>
      </c>
      <c r="G27" s="52">
        <v>0.08185321121967389</v>
      </c>
      <c r="H27" s="50">
        <v>4043000</v>
      </c>
      <c r="I27" s="50">
        <v>57079219</v>
      </c>
      <c r="J27" s="90">
        <v>0.07083138260879147</v>
      </c>
      <c r="K27" s="66">
        <v>4196000</v>
      </c>
      <c r="L27" s="66">
        <v>57937503</v>
      </c>
      <c r="M27" s="102">
        <f t="shared" si="2"/>
        <v>0.07242286572136186</v>
      </c>
    </row>
    <row r="28" spans="1:13" s="53" customFormat="1" ht="12.75">
      <c r="A28" s="15" t="s">
        <v>24</v>
      </c>
      <c r="B28" s="50">
        <v>900000</v>
      </c>
      <c r="C28" s="51">
        <v>22844856</v>
      </c>
      <c r="D28" s="52">
        <v>0.03939617741516952</v>
      </c>
      <c r="E28" s="50">
        <v>1626122</v>
      </c>
      <c r="F28" s="50">
        <v>23308249</v>
      </c>
      <c r="G28" s="52">
        <v>0.06976594423716685</v>
      </c>
      <c r="H28" s="50">
        <v>2179747</v>
      </c>
      <c r="I28" s="50">
        <v>24975914</v>
      </c>
      <c r="J28" s="90">
        <v>0.08727396322713155</v>
      </c>
      <c r="K28" s="66">
        <v>1511635</v>
      </c>
      <c r="L28" s="66">
        <v>24948938</v>
      </c>
      <c r="M28" s="102">
        <f t="shared" si="2"/>
        <v>0.06058915213144543</v>
      </c>
    </row>
    <row r="29" spans="1:13" s="53" customFormat="1" ht="12.75">
      <c r="A29" s="15" t="s">
        <v>53</v>
      </c>
      <c r="B29" s="50">
        <v>1627643</v>
      </c>
      <c r="C29" s="51">
        <v>39664599</v>
      </c>
      <c r="D29" s="52">
        <v>0.0410351558073233</v>
      </c>
      <c r="E29" s="50">
        <v>2035714</v>
      </c>
      <c r="F29" s="50">
        <v>42700386</v>
      </c>
      <c r="G29" s="52">
        <v>0.04767436996939559</v>
      </c>
      <c r="H29" s="50">
        <v>2292935</v>
      </c>
      <c r="I29" s="50">
        <v>45190393</v>
      </c>
      <c r="J29" s="90">
        <v>0.05073943481748433</v>
      </c>
      <c r="K29" s="66">
        <v>3171899</v>
      </c>
      <c r="L29" s="66">
        <v>47850136</v>
      </c>
      <c r="M29" s="102">
        <f t="shared" si="2"/>
        <v>0.06628819194996645</v>
      </c>
    </row>
    <row r="30" spans="1:13" s="53" customFormat="1" ht="12.75">
      <c r="A30" s="15" t="s">
        <v>31</v>
      </c>
      <c r="B30" s="50">
        <v>2863561</v>
      </c>
      <c r="C30" s="66">
        <v>42061577</v>
      </c>
      <c r="D30" s="52">
        <v>0.0680802101167058</v>
      </c>
      <c r="E30" s="50">
        <v>2419609</v>
      </c>
      <c r="F30" s="66">
        <v>44062718</v>
      </c>
      <c r="G30" s="52">
        <v>0.0549128403744862</v>
      </c>
      <c r="H30" s="50">
        <v>2816965</v>
      </c>
      <c r="I30" s="50">
        <v>47648990</v>
      </c>
      <c r="J30" s="90">
        <v>0.05911909150645166</v>
      </c>
      <c r="K30" s="66">
        <f>1437744+500000+944297+225000+310129</f>
        <v>3417170</v>
      </c>
      <c r="L30" s="66">
        <f>15696133+10694640+12328879+3796628+6107753</f>
        <v>48624033</v>
      </c>
      <c r="M30" s="102">
        <f t="shared" si="2"/>
        <v>0.07027738731585675</v>
      </c>
    </row>
    <row r="31" spans="1:13" s="53" customFormat="1" ht="12.75" hidden="1">
      <c r="A31" s="15" t="s">
        <v>44</v>
      </c>
      <c r="B31" s="50"/>
      <c r="C31" s="51">
        <v>14146220</v>
      </c>
      <c r="D31" s="52">
        <v>0</v>
      </c>
      <c r="E31" s="50"/>
      <c r="F31" s="50">
        <v>14588494</v>
      </c>
      <c r="G31" s="52">
        <v>0</v>
      </c>
      <c r="H31" s="50"/>
      <c r="I31" s="50"/>
      <c r="J31" s="90" t="e">
        <v>#DIV/0!</v>
      </c>
      <c r="K31" s="66"/>
      <c r="L31" s="66"/>
      <c r="M31" s="102" t="e">
        <f t="shared" si="2"/>
        <v>#DIV/0!</v>
      </c>
    </row>
    <row r="32" spans="1:13" s="53" customFormat="1" ht="12.75" hidden="1">
      <c r="A32" s="15" t="s">
        <v>34</v>
      </c>
      <c r="B32" s="50"/>
      <c r="C32" s="51">
        <v>8714457</v>
      </c>
      <c r="D32" s="52">
        <v>0</v>
      </c>
      <c r="E32" s="50"/>
      <c r="F32" s="50">
        <v>9088375</v>
      </c>
      <c r="G32" s="52">
        <v>0</v>
      </c>
      <c r="H32" s="50"/>
      <c r="I32" s="50"/>
      <c r="J32" s="90" t="e">
        <v>#DIV/0!</v>
      </c>
      <c r="K32" s="66"/>
      <c r="L32" s="66"/>
      <c r="M32" s="102" t="e">
        <f t="shared" si="2"/>
        <v>#DIV/0!</v>
      </c>
    </row>
    <row r="33" spans="1:13" s="53" customFormat="1" ht="12.75" hidden="1">
      <c r="A33" s="15" t="s">
        <v>33</v>
      </c>
      <c r="B33" s="50"/>
      <c r="C33" s="50"/>
      <c r="D33" s="52">
        <v>0</v>
      </c>
      <c r="E33" s="50"/>
      <c r="F33" s="50"/>
      <c r="G33" s="52">
        <v>0</v>
      </c>
      <c r="H33" s="50"/>
      <c r="I33" s="50"/>
      <c r="J33" s="90">
        <v>0</v>
      </c>
      <c r="K33" s="66"/>
      <c r="L33" s="66"/>
      <c r="M33" s="102" t="e">
        <f t="shared" si="2"/>
        <v>#DIV/0!</v>
      </c>
    </row>
    <row r="34" spans="1:13" s="53" customFormat="1" ht="12.75" hidden="1">
      <c r="A34" s="15" t="s">
        <v>29</v>
      </c>
      <c r="B34" s="50"/>
      <c r="C34" s="51">
        <v>9828549</v>
      </c>
      <c r="D34" s="52">
        <v>0</v>
      </c>
      <c r="E34" s="50"/>
      <c r="F34" s="50">
        <v>10522142</v>
      </c>
      <c r="G34" s="52">
        <v>0</v>
      </c>
      <c r="H34" s="50"/>
      <c r="I34" s="50"/>
      <c r="J34" s="90" t="e">
        <v>#DIV/0!</v>
      </c>
      <c r="K34" s="66"/>
      <c r="L34" s="66"/>
      <c r="M34" s="102" t="e">
        <f t="shared" si="2"/>
        <v>#DIV/0!</v>
      </c>
    </row>
    <row r="35" spans="1:13" s="53" customFormat="1" ht="12.75" hidden="1">
      <c r="A35" s="15" t="s">
        <v>30</v>
      </c>
      <c r="B35" s="50"/>
      <c r="C35" s="51">
        <v>5734910</v>
      </c>
      <c r="D35" s="52">
        <v>0</v>
      </c>
      <c r="E35" s="50"/>
      <c r="F35" s="50">
        <v>6143125</v>
      </c>
      <c r="G35" s="52">
        <v>0</v>
      </c>
      <c r="H35" s="50"/>
      <c r="I35" s="50"/>
      <c r="J35" s="90" t="e">
        <v>#DIV/0!</v>
      </c>
      <c r="K35" s="66"/>
      <c r="L35" s="66"/>
      <c r="M35" s="102" t="e">
        <f t="shared" si="2"/>
        <v>#DIV/0!</v>
      </c>
    </row>
    <row r="36" spans="1:13" s="53" customFormat="1" ht="12.75" hidden="1">
      <c r="A36" s="15" t="s">
        <v>32</v>
      </c>
      <c r="B36" s="50"/>
      <c r="C36" s="51">
        <v>3637441</v>
      </c>
      <c r="D36" s="52">
        <v>0</v>
      </c>
      <c r="E36" s="50"/>
      <c r="F36" s="50">
        <v>3720582</v>
      </c>
      <c r="G36" s="52">
        <v>0</v>
      </c>
      <c r="H36" s="50"/>
      <c r="I36" s="50"/>
      <c r="J36" s="90" t="e">
        <v>#DIV/0!</v>
      </c>
      <c r="K36" s="66"/>
      <c r="L36" s="66"/>
      <c r="M36" s="102" t="e">
        <f t="shared" si="2"/>
        <v>#DIV/0!</v>
      </c>
    </row>
    <row r="37" spans="1:13" s="53" customFormat="1" ht="12.75">
      <c r="A37" s="15" t="s">
        <v>54</v>
      </c>
      <c r="B37" s="50">
        <v>1872146</v>
      </c>
      <c r="C37" s="51">
        <v>26430559</v>
      </c>
      <c r="D37" s="52">
        <v>0.07083262976011971</v>
      </c>
      <c r="E37" s="67">
        <v>2074924</v>
      </c>
      <c r="F37" s="50">
        <v>27762519</v>
      </c>
      <c r="G37" s="52">
        <v>0.07473831895441477</v>
      </c>
      <c r="H37" s="50">
        <v>2073532</v>
      </c>
      <c r="I37" s="50">
        <v>29915211</v>
      </c>
      <c r="J37" s="90">
        <v>0.06931363445840312</v>
      </c>
      <c r="K37" s="66">
        <v>2037870</v>
      </c>
      <c r="L37" s="66">
        <v>30036372</v>
      </c>
      <c r="M37" s="102">
        <f t="shared" si="2"/>
        <v>0.06784674260926053</v>
      </c>
    </row>
    <row r="38" spans="1:13" s="53" customFormat="1" ht="12.75">
      <c r="A38" s="15" t="s">
        <v>14</v>
      </c>
      <c r="B38" s="50">
        <v>2206831</v>
      </c>
      <c r="C38" s="51">
        <v>31272694</v>
      </c>
      <c r="D38" s="52">
        <v>0.07056734542921055</v>
      </c>
      <c r="E38" s="50">
        <v>2398984</v>
      </c>
      <c r="F38" s="50">
        <v>31526155</v>
      </c>
      <c r="G38" s="52">
        <v>0.07609503918254541</v>
      </c>
      <c r="H38" s="50">
        <v>2160285</v>
      </c>
      <c r="I38" s="50">
        <v>34271197</v>
      </c>
      <c r="J38" s="90">
        <v>0.0630350028334289</v>
      </c>
      <c r="K38" s="66">
        <v>2099691</v>
      </c>
      <c r="L38" s="66">
        <v>34850523</v>
      </c>
      <c r="M38" s="102">
        <f t="shared" si="2"/>
        <v>0.06024847891091907</v>
      </c>
    </row>
    <row r="39" spans="1:13" s="53" customFormat="1" ht="12.75">
      <c r="A39" s="15" t="s">
        <v>15</v>
      </c>
      <c r="B39" s="50">
        <v>1182118</v>
      </c>
      <c r="C39" s="51">
        <v>22952350</v>
      </c>
      <c r="D39" s="52">
        <v>0.0515031358444778</v>
      </c>
      <c r="E39" s="50">
        <v>1268042</v>
      </c>
      <c r="F39" s="50">
        <v>23642353</v>
      </c>
      <c r="G39" s="52">
        <v>0.05363434003375214</v>
      </c>
      <c r="H39" s="50">
        <v>1250948</v>
      </c>
      <c r="I39" s="50">
        <v>25360746</v>
      </c>
      <c r="J39" s="90">
        <v>0.04932615152566884</v>
      </c>
      <c r="K39" s="66">
        <v>1271181</v>
      </c>
      <c r="L39" s="66">
        <v>25018953</v>
      </c>
      <c r="M39" s="102">
        <f t="shared" si="2"/>
        <v>0.050808720892516965</v>
      </c>
    </row>
    <row r="40" spans="1:13" s="53" customFormat="1" ht="12.75">
      <c r="A40" s="15" t="s">
        <v>16</v>
      </c>
      <c r="B40" s="50">
        <v>1847569</v>
      </c>
      <c r="C40" s="51">
        <v>35276835</v>
      </c>
      <c r="D40" s="52">
        <v>0.05237343429477163</v>
      </c>
      <c r="E40" s="50">
        <v>899676</v>
      </c>
      <c r="F40" s="50">
        <v>36982991</v>
      </c>
      <c r="G40" s="52">
        <v>0.02432675064058502</v>
      </c>
      <c r="H40" s="50">
        <v>1000035</v>
      </c>
      <c r="I40" s="50">
        <v>39423942</v>
      </c>
      <c r="J40" s="90">
        <v>0.025366184842702946</v>
      </c>
      <c r="K40" s="66">
        <v>2128740</v>
      </c>
      <c r="L40" s="66">
        <v>41178815</v>
      </c>
      <c r="M40" s="102">
        <f t="shared" si="2"/>
        <v>0.05169502813521953</v>
      </c>
    </row>
    <row r="41" spans="1:13" s="53" customFormat="1" ht="12.75">
      <c r="A41" s="54" t="s">
        <v>40</v>
      </c>
      <c r="B41" s="55">
        <v>1422869</v>
      </c>
      <c r="C41" s="56">
        <v>27014292</v>
      </c>
      <c r="D41" s="57">
        <v>0.05267097135101671</v>
      </c>
      <c r="E41" s="55">
        <v>1843650</v>
      </c>
      <c r="F41" s="55">
        <v>30669945</v>
      </c>
      <c r="G41" s="57">
        <v>0.060112595571984236</v>
      </c>
      <c r="H41" s="55">
        <v>2309189</v>
      </c>
      <c r="I41" s="55">
        <v>33342673</v>
      </c>
      <c r="J41" s="91">
        <v>0.06925626508708525</v>
      </c>
      <c r="K41" s="66">
        <v>2600850</v>
      </c>
      <c r="L41" s="66">
        <v>35367623</v>
      </c>
      <c r="M41" s="102">
        <f t="shared" si="2"/>
        <v>0.07353759680145878</v>
      </c>
    </row>
    <row r="42" spans="1:13" ht="13.5" thickBot="1">
      <c r="A42" s="110" t="s">
        <v>63</v>
      </c>
      <c r="B42" s="19">
        <v>1742219</v>
      </c>
      <c r="C42" s="20">
        <v>23518744</v>
      </c>
      <c r="D42" s="21">
        <v>0.07407789293509892</v>
      </c>
      <c r="E42" s="19">
        <v>1870840</v>
      </c>
      <c r="F42" s="19">
        <v>26491440</v>
      </c>
      <c r="G42" s="21">
        <v>0.0706205476184005</v>
      </c>
      <c r="H42" s="19">
        <v>2014202</v>
      </c>
      <c r="I42" s="19">
        <v>28782104</v>
      </c>
      <c r="J42" s="94">
        <v>0.06998105489438854</v>
      </c>
      <c r="K42" s="103">
        <v>2200000</v>
      </c>
      <c r="L42" s="103">
        <v>30137134</v>
      </c>
      <c r="M42" s="104">
        <f t="shared" si="2"/>
        <v>0.07299964223538974</v>
      </c>
    </row>
    <row r="43" spans="1:13" s="61" customFormat="1" ht="13.5" thickBot="1">
      <c r="A43" s="58" t="s">
        <v>17</v>
      </c>
      <c r="B43" s="59">
        <f>SUM(B24:B41)</f>
        <v>22978823</v>
      </c>
      <c r="C43" s="59">
        <f>SUM(C24:C41)</f>
        <v>431299290</v>
      </c>
      <c r="D43" s="60">
        <f>B43/C43</f>
        <v>0.05327813778687185</v>
      </c>
      <c r="E43" s="59">
        <f>SUM(E23:E42)</f>
        <v>29126014</v>
      </c>
      <c r="F43" s="59">
        <f>SUM(F23:F42)</f>
        <v>505142146</v>
      </c>
      <c r="G43" s="60">
        <f>E43/F43</f>
        <v>0.05765904553923323</v>
      </c>
      <c r="H43" s="59">
        <f>SUM(H23:H42)</f>
        <v>27986071</v>
      </c>
      <c r="I43" s="59">
        <f>SUM(I23:I42)</f>
        <v>501389008.69</v>
      </c>
      <c r="J43" s="92">
        <f>H43/I43</f>
        <v>0.055817081178385575</v>
      </c>
      <c r="K43" s="109">
        <f>SUM(K23:K42)</f>
        <v>33267573</v>
      </c>
      <c r="L43" s="109">
        <f>SUM(L23:L42)</f>
        <v>518360433</v>
      </c>
      <c r="M43" s="106">
        <f>K43/L43</f>
        <v>0.0641784574633998</v>
      </c>
    </row>
    <row r="44" spans="1:13" s="61" customFormat="1" ht="6.75" customHeight="1" thickBot="1">
      <c r="A44" s="68"/>
      <c r="B44" s="69"/>
      <c r="C44" s="69"/>
      <c r="D44" s="70"/>
      <c r="E44" s="69"/>
      <c r="F44" s="69"/>
      <c r="G44" s="70"/>
      <c r="H44" s="69"/>
      <c r="I44" s="69"/>
      <c r="J44" s="95"/>
      <c r="K44" s="111"/>
      <c r="L44" s="111"/>
      <c r="M44" s="70"/>
    </row>
    <row r="45" spans="1:13" s="61" customFormat="1" ht="15.75" thickBot="1">
      <c r="A45" s="71" t="s">
        <v>18</v>
      </c>
      <c r="B45" s="72">
        <f>B14+B21+B43</f>
        <v>38770223</v>
      </c>
      <c r="C45" s="72">
        <f>C14+C21+C43</f>
        <v>693959864</v>
      </c>
      <c r="D45" s="73">
        <f>B45/C45</f>
        <v>0.05586810565171244</v>
      </c>
      <c r="E45" s="72">
        <f>E14+E21+E43</f>
        <v>46658174</v>
      </c>
      <c r="F45" s="72">
        <f>F14+F21+F43</f>
        <v>787287106</v>
      </c>
      <c r="G45" s="73">
        <f>E45/F45</f>
        <v>0.05926449657871064</v>
      </c>
      <c r="H45" s="72">
        <f>H14+H21+H43</f>
        <v>46680467</v>
      </c>
      <c r="I45" s="72">
        <f>I14+I21+I43</f>
        <v>810171521.2</v>
      </c>
      <c r="J45" s="96">
        <f>H45/I45</f>
        <v>0.0576180052970245</v>
      </c>
      <c r="K45" s="79">
        <f>K14+K21+K43</f>
        <v>54891701</v>
      </c>
      <c r="L45" s="72">
        <f>L14+L21+L43</f>
        <v>843621985</v>
      </c>
      <c r="M45" s="74">
        <f>K45/L45</f>
        <v>0.06506670283136351</v>
      </c>
    </row>
    <row r="46" spans="1:13" s="53" customFormat="1" ht="13.5" thickBot="1">
      <c r="A46" s="68"/>
      <c r="B46" s="63"/>
      <c r="C46" s="75"/>
      <c r="D46" s="65"/>
      <c r="E46" s="63"/>
      <c r="F46" s="63"/>
      <c r="G46" s="76"/>
      <c r="H46" s="63"/>
      <c r="I46" s="63"/>
      <c r="J46" s="97"/>
      <c r="K46" s="75"/>
      <c r="L46" s="75"/>
      <c r="M46" s="108"/>
    </row>
    <row r="47" spans="1:13" ht="13.5" thickBot="1">
      <c r="A47" s="30" t="s">
        <v>41</v>
      </c>
      <c r="B47" s="28"/>
      <c r="C47" s="14"/>
      <c r="D47" s="10"/>
      <c r="E47" s="8"/>
      <c r="F47" s="8"/>
      <c r="G47" s="11"/>
      <c r="H47" s="8"/>
      <c r="I47" s="8"/>
      <c r="J47" s="86"/>
      <c r="K47" s="14"/>
      <c r="L47" s="14"/>
      <c r="M47" s="102"/>
    </row>
    <row r="48" spans="1:13" ht="12.75">
      <c r="A48" s="22" t="s">
        <v>19</v>
      </c>
      <c r="B48" s="8">
        <v>1050000</v>
      </c>
      <c r="C48" s="13">
        <v>46767942</v>
      </c>
      <c r="D48" s="10">
        <v>0.02245127656034127</v>
      </c>
      <c r="E48" s="8">
        <v>1300000</v>
      </c>
      <c r="F48" s="8">
        <v>47790952</v>
      </c>
      <c r="G48" s="10">
        <v>0.027201801713428935</v>
      </c>
      <c r="H48" s="8">
        <v>1600000</v>
      </c>
      <c r="I48" s="8">
        <v>50513819</v>
      </c>
      <c r="J48" s="87">
        <v>0.03167450079353533</v>
      </c>
      <c r="K48" s="14">
        <v>2000000</v>
      </c>
      <c r="L48" s="14">
        <v>51876935</v>
      </c>
      <c r="M48" s="102">
        <f>K48/L48</f>
        <v>0.03855277880237142</v>
      </c>
    </row>
    <row r="49" spans="1:13" ht="12.75">
      <c r="A49" s="12" t="s">
        <v>36</v>
      </c>
      <c r="B49" s="8">
        <v>1834000</v>
      </c>
      <c r="C49" s="13">
        <v>43731641</v>
      </c>
      <c r="D49" s="10">
        <v>0.04193759845417189</v>
      </c>
      <c r="E49" s="8">
        <v>1800000</v>
      </c>
      <c r="F49" s="8">
        <v>46408181</v>
      </c>
      <c r="G49" s="10">
        <v>0.03878626486136141</v>
      </c>
      <c r="H49" s="8">
        <v>2100000</v>
      </c>
      <c r="I49" s="8">
        <v>51090579</v>
      </c>
      <c r="J49" s="87">
        <v>0.04110346841048718</v>
      </c>
      <c r="K49" s="14">
        <v>3431929</v>
      </c>
      <c r="L49" s="14">
        <v>54727309</v>
      </c>
      <c r="M49" s="102">
        <f aca="true" t="shared" si="3" ref="M49:M55">K49/L49</f>
        <v>0.06270962454960101</v>
      </c>
    </row>
    <row r="50" spans="1:13" ht="12.75">
      <c r="A50" s="12" t="s">
        <v>37</v>
      </c>
      <c r="B50" s="8">
        <v>2052248</v>
      </c>
      <c r="C50" s="13">
        <v>63288621</v>
      </c>
      <c r="D50" s="10">
        <v>0.03242680860434611</v>
      </c>
      <c r="E50" s="8">
        <v>2052248</v>
      </c>
      <c r="F50" s="8">
        <v>66648307</v>
      </c>
      <c r="G50" s="10">
        <v>0.030792200017923935</v>
      </c>
      <c r="H50" s="8">
        <v>2052248</v>
      </c>
      <c r="I50" s="8">
        <v>69521237</v>
      </c>
      <c r="J50" s="87">
        <v>0.029519727907027893</v>
      </c>
      <c r="K50" s="14">
        <v>2052248</v>
      </c>
      <c r="L50" s="14">
        <v>70254070</v>
      </c>
      <c r="M50" s="102">
        <f t="shared" si="3"/>
        <v>0.029211802248609937</v>
      </c>
    </row>
    <row r="51" spans="1:13" ht="12.75">
      <c r="A51" s="12" t="s">
        <v>22</v>
      </c>
      <c r="B51" s="8">
        <v>7625087</v>
      </c>
      <c r="C51" s="13">
        <v>129309577</v>
      </c>
      <c r="D51" s="10">
        <v>0.058967689608945204</v>
      </c>
      <c r="E51" s="8">
        <v>8873557</v>
      </c>
      <c r="F51" s="8">
        <v>132749193</v>
      </c>
      <c r="G51" s="10">
        <v>0.06684452688160598</v>
      </c>
      <c r="H51" s="8">
        <v>9382699</v>
      </c>
      <c r="I51" s="8">
        <v>143351535</v>
      </c>
      <c r="J51" s="87">
        <v>0.06545237900661476</v>
      </c>
      <c r="K51" s="14">
        <v>9325000</v>
      </c>
      <c r="L51" s="14">
        <v>146663180</v>
      </c>
      <c r="M51" s="102">
        <f t="shared" si="3"/>
        <v>0.06358105694967203</v>
      </c>
    </row>
    <row r="52" spans="1:13" ht="12.75">
      <c r="A52" s="12" t="s">
        <v>39</v>
      </c>
      <c r="B52" s="8">
        <v>805000</v>
      </c>
      <c r="C52" s="13">
        <v>34347814</v>
      </c>
      <c r="D52" s="10">
        <v>0.02343671710811058</v>
      </c>
      <c r="E52" s="8">
        <v>875000</v>
      </c>
      <c r="F52" s="8">
        <v>34643613</v>
      </c>
      <c r="G52" s="10">
        <v>0.02525718088352967</v>
      </c>
      <c r="H52" s="8">
        <v>1075000</v>
      </c>
      <c r="I52" s="8">
        <v>36864625</v>
      </c>
      <c r="J52" s="87">
        <v>0.029160746922015347</v>
      </c>
      <c r="K52" s="14">
        <v>1100000</v>
      </c>
      <c r="L52" s="14">
        <v>36620827</v>
      </c>
      <c r="M52" s="102">
        <f t="shared" si="3"/>
        <v>0.03003755212846504</v>
      </c>
    </row>
    <row r="53" spans="1:13" ht="12.75">
      <c r="A53" s="12" t="s">
        <v>20</v>
      </c>
      <c r="B53" s="8">
        <v>5855000</v>
      </c>
      <c r="C53" s="13">
        <v>127789995</v>
      </c>
      <c r="D53" s="10">
        <v>0.04581735839335466</v>
      </c>
      <c r="E53" s="8">
        <v>7012553</v>
      </c>
      <c r="F53" s="8">
        <v>134778129</v>
      </c>
      <c r="G53" s="10">
        <v>0.05203034833641295</v>
      </c>
      <c r="H53" s="8">
        <v>7000000</v>
      </c>
      <c r="I53" s="8">
        <v>147074727</v>
      </c>
      <c r="J53" s="87">
        <v>0.04759485292126362</v>
      </c>
      <c r="K53" s="14">
        <v>7000000</v>
      </c>
      <c r="L53" s="14">
        <v>154145629</v>
      </c>
      <c r="M53" s="102">
        <f t="shared" si="3"/>
        <v>0.045411602297201696</v>
      </c>
    </row>
    <row r="54" spans="1:13" ht="13.5" thickBot="1">
      <c r="A54" s="18" t="s">
        <v>21</v>
      </c>
      <c r="B54" s="19">
        <v>2200000</v>
      </c>
      <c r="C54" s="20">
        <v>73144979</v>
      </c>
      <c r="D54" s="21">
        <v>0.030077252465955318</v>
      </c>
      <c r="E54" s="19">
        <v>2200000</v>
      </c>
      <c r="F54" s="19">
        <v>79036493</v>
      </c>
      <c r="G54" s="21">
        <v>0.027835243145213944</v>
      </c>
      <c r="H54" s="19">
        <v>2200000</v>
      </c>
      <c r="I54" s="19">
        <v>84325553</v>
      </c>
      <c r="J54" s="94">
        <v>0.026089363445977044</v>
      </c>
      <c r="K54" s="103">
        <v>2200000</v>
      </c>
      <c r="L54" s="103">
        <v>88779453</v>
      </c>
      <c r="M54" s="104">
        <f t="shared" si="3"/>
        <v>0.024780508616109632</v>
      </c>
    </row>
    <row r="55" spans="1:13" s="2" customFormat="1" ht="15.75" thickBot="1">
      <c r="A55" s="44" t="s">
        <v>23</v>
      </c>
      <c r="B55" s="32">
        <f>SUM(B48:B54)</f>
        <v>21421335</v>
      </c>
      <c r="C55" s="32">
        <f>SUM(C48:C54)</f>
        <v>518380569</v>
      </c>
      <c r="D55" s="33">
        <f>B55/C55</f>
        <v>0.04132356859232507</v>
      </c>
      <c r="E55" s="32">
        <f>SUM(E48:E54)</f>
        <v>24113358</v>
      </c>
      <c r="F55" s="32">
        <f>SUM(F48:F54)</f>
        <v>542054868</v>
      </c>
      <c r="G55" s="33">
        <f>E55/F55</f>
        <v>0.04448508707055832</v>
      </c>
      <c r="H55" s="32">
        <f>SUM(H48:H54)</f>
        <v>25409947</v>
      </c>
      <c r="I55" s="32">
        <f>SUM(I48:I54)</f>
        <v>582742075</v>
      </c>
      <c r="J55" s="98">
        <f>H55/I55</f>
        <v>0.04360410564141949</v>
      </c>
      <c r="K55" s="105">
        <f>SUM(K48:K54)</f>
        <v>27109177</v>
      </c>
      <c r="L55" s="105">
        <f>SUM(L48:L54)</f>
        <v>603067403</v>
      </c>
      <c r="M55" s="106">
        <f t="shared" si="3"/>
        <v>0.04495215106162851</v>
      </c>
    </row>
    <row r="56" spans="1:13" ht="13.5" thickBot="1">
      <c r="A56" s="112"/>
      <c r="B56" s="113"/>
      <c r="C56" s="114"/>
      <c r="D56" s="115"/>
      <c r="E56" s="113"/>
      <c r="F56" s="113"/>
      <c r="G56" s="116"/>
      <c r="H56" s="113"/>
      <c r="I56" s="113"/>
      <c r="J56" s="117"/>
      <c r="K56" s="114"/>
      <c r="L56" s="114"/>
      <c r="M56" s="118"/>
    </row>
    <row r="57" spans="1:13" s="2" customFormat="1" ht="17.25" customHeight="1" thickBot="1">
      <c r="A57" s="41" t="s">
        <v>43</v>
      </c>
      <c r="B57" s="32">
        <f>B45+B55</f>
        <v>60191558</v>
      </c>
      <c r="C57" s="42"/>
      <c r="D57" s="33"/>
      <c r="E57" s="32">
        <f>E45+E55</f>
        <v>70771532</v>
      </c>
      <c r="F57" s="42"/>
      <c r="G57" s="43"/>
      <c r="H57" s="32">
        <f>H45+H55</f>
        <v>72090414</v>
      </c>
      <c r="I57" s="42"/>
      <c r="J57" s="99"/>
      <c r="K57" s="42">
        <f>K45+K55</f>
        <v>82000878</v>
      </c>
      <c r="L57" s="105"/>
      <c r="M57" s="106"/>
    </row>
    <row r="58" spans="1:13" ht="12.75">
      <c r="A58" s="34" t="s">
        <v>25</v>
      </c>
      <c r="B58" s="23"/>
      <c r="C58" s="31">
        <f>C45+C55</f>
        <v>1212340433</v>
      </c>
      <c r="D58" s="25">
        <f>B57/C58</f>
        <v>0.04964905595951529</v>
      </c>
      <c r="E58" s="23"/>
      <c r="F58" s="31">
        <f>F45+F55</f>
        <v>1329341974</v>
      </c>
      <c r="G58" s="25">
        <f>E57/F58</f>
        <v>0.053238018045159534</v>
      </c>
      <c r="H58" s="23"/>
      <c r="I58" s="31">
        <f>I45+I55</f>
        <v>1392913596.2</v>
      </c>
      <c r="J58" s="89">
        <f>H57/I58</f>
        <v>0.05175512264125317</v>
      </c>
      <c r="K58" s="31"/>
      <c r="L58" s="31">
        <f>L45+L55</f>
        <v>1446689388</v>
      </c>
      <c r="M58" s="80">
        <f>K57/L58</f>
        <v>0.05668174431925812</v>
      </c>
    </row>
    <row r="59" spans="1:13" ht="12.75">
      <c r="A59" s="16" t="s">
        <v>57</v>
      </c>
      <c r="B59" s="8">
        <v>0.239900356474488</v>
      </c>
      <c r="C59" s="17"/>
      <c r="D59" s="10"/>
      <c r="E59" s="8"/>
      <c r="F59" s="8"/>
      <c r="G59" s="11"/>
      <c r="H59" s="8"/>
      <c r="I59" s="8"/>
      <c r="J59" s="86"/>
      <c r="K59" s="14"/>
      <c r="L59" s="14"/>
      <c r="M59" s="102"/>
    </row>
    <row r="60" spans="1:13" ht="13.5" thickBot="1">
      <c r="A60" s="35"/>
      <c r="B60" s="19"/>
      <c r="C60" s="36"/>
      <c r="D60" s="21"/>
      <c r="E60" s="19"/>
      <c r="F60" s="19"/>
      <c r="G60" s="37"/>
      <c r="H60" s="19"/>
      <c r="I60" s="19"/>
      <c r="J60" s="100"/>
      <c r="K60" s="103"/>
      <c r="L60" s="103"/>
      <c r="M60" s="104"/>
    </row>
    <row r="61" spans="1:13" ht="13.5" thickBot="1">
      <c r="A61" s="46" t="s">
        <v>35</v>
      </c>
      <c r="B61" s="38">
        <v>7992120</v>
      </c>
      <c r="C61" s="39"/>
      <c r="D61" s="40">
        <v>0.013271669926967057</v>
      </c>
      <c r="E61" s="38">
        <v>6992120</v>
      </c>
      <c r="F61" s="38"/>
      <c r="G61" s="40">
        <v>0.010484777689639712</v>
      </c>
      <c r="H61" s="38">
        <v>5908000</v>
      </c>
      <c r="I61" s="38"/>
      <c r="J61" s="101">
        <v>0.008657463105403294</v>
      </c>
      <c r="K61" s="39">
        <v>9390000</v>
      </c>
      <c r="L61" s="39"/>
      <c r="M61" s="119">
        <f>K61/682417000</f>
        <v>0.013759915125209366</v>
      </c>
    </row>
    <row r="62" spans="4:13" s="48" customFormat="1" ht="11.25">
      <c r="D62" s="49"/>
      <c r="G62" s="49"/>
      <c r="J62" s="49"/>
      <c r="L62" s="78"/>
      <c r="M62" s="83"/>
    </row>
    <row r="63" spans="1:13" ht="12.75">
      <c r="A63" s="47" t="s">
        <v>58</v>
      </c>
      <c r="C63" s="1"/>
      <c r="D63" s="4"/>
      <c r="F63" s="1"/>
      <c r="G63" s="4"/>
      <c r="I63" s="1"/>
      <c r="J63" s="4"/>
      <c r="L63" s="77"/>
      <c r="M63" s="82"/>
    </row>
    <row r="64" spans="12:13" ht="12.75">
      <c r="L64" s="77"/>
      <c r="M64" s="82"/>
    </row>
    <row r="65" spans="6:13" ht="12.75">
      <c r="F65" s="84"/>
      <c r="L65" s="77"/>
      <c r="M65" s="82"/>
    </row>
    <row r="66" spans="12:13" ht="12.75">
      <c r="L66" s="77"/>
      <c r="M66" s="82"/>
    </row>
    <row r="67" spans="12:13" ht="12.75">
      <c r="L67" s="77"/>
      <c r="M67" s="82"/>
    </row>
    <row r="68" spans="12:13" ht="12.75">
      <c r="L68" s="77"/>
      <c r="M68" s="82"/>
    </row>
    <row r="69" spans="12:13" ht="12.75">
      <c r="L69" s="77"/>
      <c r="M69" s="82"/>
    </row>
    <row r="70" spans="12:13" ht="12.75">
      <c r="L70" s="77"/>
      <c r="M70" s="82"/>
    </row>
    <row r="71" spans="12:13" ht="12.75">
      <c r="L71" s="77"/>
      <c r="M71" s="82"/>
    </row>
    <row r="72" spans="12:13" ht="12.75">
      <c r="L72" s="77"/>
      <c r="M72" s="82"/>
    </row>
    <row r="73" ht="12.75">
      <c r="L73" s="77"/>
    </row>
  </sheetData>
  <sheetProtection/>
  <printOptions/>
  <pageMargins left="0.27" right="0.25" top="0.48" bottom="0.32" header="0.3" footer="0.38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TM_Wong</cp:lastModifiedBy>
  <cp:lastPrinted>2009-10-21T20:27:24Z</cp:lastPrinted>
  <dcterms:created xsi:type="dcterms:W3CDTF">1998-10-22T20:30:34Z</dcterms:created>
  <dcterms:modified xsi:type="dcterms:W3CDTF">2010-10-04T15:29:49Z</dcterms:modified>
  <cp:category/>
  <cp:version/>
  <cp:contentType/>
  <cp:contentStatus/>
</cp:coreProperties>
</file>