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tabRatio="854" activeTab="0"/>
  </bookViews>
  <sheets>
    <sheet name="Summary" sheetId="1" r:id="rId1"/>
    <sheet name="Measure 6 personnel" sheetId="2" r:id="rId2"/>
    <sheet name="Measure 6 expense" sheetId="3" r:id="rId3"/>
  </sheets>
  <definedNames>
    <definedName name="_xlnm.Print_Titles" localSheetId="0">'Summary'!$1:$7</definedName>
  </definedNames>
  <calcPr fullCalcOnLoad="1"/>
</workbook>
</file>

<file path=xl/sharedStrings.xml><?xml version="1.0" encoding="utf-8"?>
<sst xmlns="http://schemas.openxmlformats.org/spreadsheetml/2006/main" count="336" uniqueCount="111">
  <si>
    <t>2007</t>
  </si>
  <si>
    <t>2008</t>
  </si>
  <si>
    <t xml:space="preserve">               compare to prior three-year average and trend</t>
  </si>
  <si>
    <t>Monitoring Timeline: Close of fiscal year</t>
  </si>
  <si>
    <t>Trigger:  +/- 5% over prior three-year average</t>
  </si>
  <si>
    <t>Inst</t>
  </si>
  <si>
    <t>Category</t>
  </si>
  <si>
    <t>3-Year Average</t>
  </si>
  <si>
    <t>3-Year Percent</t>
  </si>
  <si>
    <t>1-Year Percent</t>
  </si>
  <si>
    <t>Pcnt Point Change</t>
  </si>
  <si>
    <t>Alexandria Technical College</t>
  </si>
  <si>
    <t>Salary</t>
  </si>
  <si>
    <t>Non-Salary</t>
  </si>
  <si>
    <t>Total</t>
  </si>
  <si>
    <t>Anoka-Ramsey Community College</t>
  </si>
  <si>
    <t>Anoka Technical College</t>
  </si>
  <si>
    <t>Bemidji State University</t>
  </si>
  <si>
    <t>Central Lakes College</t>
  </si>
  <si>
    <t>Century College</t>
  </si>
  <si>
    <t>Dakota County Technical College</t>
  </si>
  <si>
    <t>Fond du Lac Tribal &amp; Community College</t>
  </si>
  <si>
    <t>Hennepin Technical College</t>
  </si>
  <si>
    <t>Inver Hills Community College</t>
  </si>
  <si>
    <t>Lake Superior College</t>
  </si>
  <si>
    <t>Metropolitan State University</t>
  </si>
  <si>
    <t>Minnesota State College-SE Technical</t>
  </si>
  <si>
    <t>Minnesota State University Moorhead</t>
  </si>
  <si>
    <t>Minnesota State University, Mankato</t>
  </si>
  <si>
    <t>Minnesota West Community &amp; TC</t>
  </si>
  <si>
    <t>Normandale Community College</t>
  </si>
  <si>
    <t>North Hennepin Community College</t>
  </si>
  <si>
    <t>Hibbing Community College</t>
  </si>
  <si>
    <t>Itasca Community College</t>
  </si>
  <si>
    <t>Northland Community &amp; Technical College</t>
  </si>
  <si>
    <t>Northwest Technical College (Bemidji)</t>
  </si>
  <si>
    <t>Office of the Chancellor</t>
  </si>
  <si>
    <t>Pine Technical College</t>
  </si>
  <si>
    <t>Ridgewater College</t>
  </si>
  <si>
    <t>Riverland Community College</t>
  </si>
  <si>
    <t>Rochester Community &amp; Technical College</t>
  </si>
  <si>
    <t>St. Cloud State University</t>
  </si>
  <si>
    <t>St. Cloud Technical College</t>
  </si>
  <si>
    <t>Saint Paul College</t>
  </si>
  <si>
    <t>South Central Technical College</t>
  </si>
  <si>
    <t>Southwest Minnesota State University</t>
  </si>
  <si>
    <t>Winona State University</t>
  </si>
  <si>
    <t xml:space="preserve">Long Term Measure #6:  Personnel costs as a percentage of total expenditures - </t>
  </si>
  <si>
    <t>Mesabi Range Community &amp; TC</t>
  </si>
  <si>
    <t>Minnesota State Comm. &amp; Technical College</t>
  </si>
  <si>
    <t>Vermilion Community College</t>
  </si>
  <si>
    <t>Rainy River Community College</t>
  </si>
  <si>
    <t>Minnesota State Colleges and Universities</t>
  </si>
  <si>
    <t>Minneapolis College</t>
  </si>
  <si>
    <t>FY2010</t>
  </si>
  <si>
    <t>2009</t>
  </si>
  <si>
    <t>2010</t>
  </si>
  <si>
    <t>0203</t>
  </si>
  <si>
    <t>0202</t>
  </si>
  <si>
    <t>0152</t>
  </si>
  <si>
    <t>0070</t>
  </si>
  <si>
    <t>0301</t>
  </si>
  <si>
    <t>0304</t>
  </si>
  <si>
    <t>0211</t>
  </si>
  <si>
    <t>0163</t>
  </si>
  <si>
    <t>0204</t>
  </si>
  <si>
    <t>0310</t>
  </si>
  <si>
    <t>0157</t>
  </si>
  <si>
    <t>0144</t>
  </si>
  <si>
    <t>0302</t>
  </si>
  <si>
    <t>0411</t>
  </si>
  <si>
    <t>0076</t>
  </si>
  <si>
    <t>0209</t>
  </si>
  <si>
    <t>0442</t>
  </si>
  <si>
    <t>0000</t>
  </si>
  <si>
    <t>0305</t>
  </si>
  <si>
    <t>0213</t>
  </si>
  <si>
    <t>0072</t>
  </si>
  <si>
    <t>0071</t>
  </si>
  <si>
    <t>0153</t>
  </si>
  <si>
    <t>0401</t>
  </si>
  <si>
    <t>0156</t>
  </si>
  <si>
    <t>0403</t>
  </si>
  <si>
    <t>0263</t>
  </si>
  <si>
    <t>0205</t>
  </si>
  <si>
    <t>0155</t>
  </si>
  <si>
    <t>0308</t>
  </si>
  <si>
    <t>0307</t>
  </si>
  <si>
    <t>0306</t>
  </si>
  <si>
    <t>0073</t>
  </si>
  <si>
    <t>0309</t>
  </si>
  <si>
    <t>0075</t>
  </si>
  <si>
    <t>0206</t>
  </si>
  <si>
    <t>0208</t>
  </si>
  <si>
    <t>0147</t>
  </si>
  <si>
    <t>0074</t>
  </si>
  <si>
    <t>3 year avg.</t>
  </si>
  <si>
    <t>Alexandria Technical and Community College</t>
  </si>
  <si>
    <t>Minneapolis Community &amp; Technical College</t>
  </si>
  <si>
    <t>Minnesota State College-Southeast Technical</t>
  </si>
  <si>
    <t>Minnesota State Community &amp;Technical College</t>
  </si>
  <si>
    <t>Minnesota West Community &amp; Technical College</t>
  </si>
  <si>
    <t>Northeast Higher Education District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</si>
  <si>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</si>
  <si>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</si>
  <si>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</si>
  <si>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</si>
  <si>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Northeast Service Unit</t>
  </si>
  <si>
    <t>St. Cloud Technical and Community College</t>
  </si>
  <si>
    <t>South Central College</t>
  </si>
  <si>
    <t>MnSCU Systemwide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</si>
</sst>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8"/>
      <name val="MS Sans Serif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b/>
      <sz val="8.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8"/>
      <name val="Times New Roman"/>
      <family val="1"/>
    </font>
    <font>
      <sz val="8"/>
      <name val="Microsoft Sans Serif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 wrapText="1"/>
      <protection locked="0"/>
    </xf>
    <xf numFmtId="0" fontId="3" fillId="33" borderId="11" xfId="0" applyNumberFormat="1" applyFont="1" applyFill="1" applyBorder="1" applyAlignment="1" applyProtection="1" quotePrefix="1">
      <alignment horizontal="center" wrapText="1"/>
      <protection locked="0"/>
    </xf>
    <xf numFmtId="0" fontId="3" fillId="33" borderId="11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9" fontId="3" fillId="0" borderId="12" xfId="0" applyNumberFormat="1" applyFont="1" applyFill="1" applyBorder="1" applyAlignment="1" applyProtection="1">
      <alignment/>
      <protection locked="0"/>
    </xf>
    <xf numFmtId="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9" fontId="2" fillId="0" borderId="14" xfId="0" applyNumberFormat="1" applyFont="1" applyFill="1" applyBorder="1" applyAlignment="1" applyProtection="1">
      <alignment/>
      <protection locked="0"/>
    </xf>
    <xf numFmtId="9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/>
      <protection locked="0"/>
    </xf>
    <xf numFmtId="9" fontId="2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9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9" fontId="3" fillId="0" borderId="19" xfId="0" applyNumberFormat="1" applyFont="1" applyFill="1" applyBorder="1" applyAlignment="1" applyProtection="1">
      <alignment/>
      <protection locked="0"/>
    </xf>
    <xf numFmtId="9" fontId="3" fillId="0" borderId="2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9" fontId="2" fillId="0" borderId="21" xfId="0" applyNumberFormat="1" applyFont="1" applyFill="1" applyBorder="1" applyAlignment="1" applyProtection="1">
      <alignment/>
      <protection locked="0"/>
    </xf>
    <xf numFmtId="9" fontId="2" fillId="0" borderId="22" xfId="0" applyNumberFormat="1" applyFont="1" applyFill="1" applyBorder="1" applyAlignment="1" applyProtection="1">
      <alignment/>
      <protection locked="0"/>
    </xf>
    <xf numFmtId="9" fontId="3" fillId="0" borderId="23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38" fontId="10" fillId="0" borderId="0" xfId="0" applyNumberFormat="1" applyFont="1" applyFill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8" fillId="0" borderId="0" xfId="55" applyFont="1" applyProtection="1">
      <alignment/>
      <protection locked="0"/>
    </xf>
    <xf numFmtId="0" fontId="8" fillId="0" borderId="0" xfId="55" applyFont="1">
      <alignment/>
      <protection/>
    </xf>
    <xf numFmtId="38" fontId="8" fillId="0" borderId="0" xfId="55" applyNumberFormat="1" applyFont="1" applyProtection="1">
      <alignment/>
      <protection locked="0"/>
    </xf>
    <xf numFmtId="38" fontId="8" fillId="0" borderId="0" xfId="55" applyNumberFormat="1" applyFont="1">
      <alignment/>
      <protection/>
    </xf>
    <xf numFmtId="0" fontId="8" fillId="0" borderId="10" xfId="55" applyFont="1" applyBorder="1">
      <alignment/>
      <protection/>
    </xf>
    <xf numFmtId="0" fontId="9" fillId="34" borderId="10" xfId="55" applyFont="1" applyFill="1" applyBorder="1">
      <alignment/>
      <protection/>
    </xf>
    <xf numFmtId="0" fontId="8" fillId="0" borderId="10" xfId="55" applyFont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6" applyFont="1" applyAlignment="1" applyProtection="1">
      <alignment horizontal="center"/>
      <protection locked="0"/>
    </xf>
    <xf numFmtId="38" fontId="9" fillId="0" borderId="0" xfId="56" applyNumberFormat="1" applyFont="1" applyAlignment="1" applyProtection="1">
      <alignment horizontal="center"/>
      <protection locked="0"/>
    </xf>
    <xf numFmtId="0" fontId="8" fillId="0" borderId="0" xfId="56" applyFont="1" applyProtection="1">
      <alignment/>
      <protection locked="0"/>
    </xf>
    <xf numFmtId="38" fontId="8" fillId="0" borderId="0" xfId="56" applyNumberFormat="1" applyFont="1" applyProtection="1">
      <alignment/>
      <protection locked="0"/>
    </xf>
    <xf numFmtId="0" fontId="8" fillId="0" borderId="10" xfId="56" applyFont="1" applyBorder="1" applyProtection="1">
      <alignment/>
      <protection locked="0"/>
    </xf>
    <xf numFmtId="38" fontId="8" fillId="0" borderId="10" xfId="56" applyNumberFormat="1" applyFont="1" applyBorder="1" applyProtection="1">
      <alignment/>
      <protection locked="0"/>
    </xf>
    <xf numFmtId="0" fontId="8" fillId="34" borderId="10" xfId="56" applyFont="1" applyFill="1" applyBorder="1">
      <alignment/>
      <protection/>
    </xf>
    <xf numFmtId="0" fontId="9" fillId="0" borderId="0" xfId="56" applyFont="1" applyProtection="1">
      <alignment/>
      <protection locked="0"/>
    </xf>
    <xf numFmtId="38" fontId="9" fillId="0" borderId="0" xfId="56" applyNumberFormat="1" applyFont="1" applyProtection="1">
      <alignment/>
      <protection locked="0"/>
    </xf>
    <xf numFmtId="0" fontId="9" fillId="0" borderId="10" xfId="56" applyFont="1" applyBorder="1" applyAlignment="1" applyProtection="1">
      <alignment horizontal="center"/>
      <protection locked="0"/>
    </xf>
    <xf numFmtId="38" fontId="9" fillId="0" borderId="10" xfId="56" applyNumberFormat="1" applyFont="1" applyBorder="1" applyAlignment="1" applyProtection="1">
      <alignment horizontal="center"/>
      <protection locked="0"/>
    </xf>
    <xf numFmtId="3" fontId="8" fillId="0" borderId="10" xfId="56" applyNumberFormat="1" applyFont="1" applyFill="1" applyBorder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1"/>
  <sheetViews>
    <sheetView tabSelected="1" zoomScalePageLayoutView="0" workbookViewId="0" topLeftCell="A1">
      <selection activeCell="J93" sqref="J93"/>
    </sheetView>
  </sheetViews>
  <sheetFormatPr defaultColWidth="9.33203125" defaultRowHeight="10.5"/>
  <cols>
    <col min="1" max="1" width="9.33203125" style="3" customWidth="1"/>
    <col min="2" max="2" width="44.16015625" style="1" customWidth="1"/>
    <col min="3" max="3" width="13.83203125" style="1" customWidth="1"/>
    <col min="4" max="4" width="15" style="11" customWidth="1"/>
    <col min="5" max="5" width="10.5" style="1" customWidth="1"/>
    <col min="6" max="6" width="14.5" style="11" customWidth="1"/>
    <col min="7" max="7" width="11.66015625" style="1" customWidth="1"/>
    <col min="8" max="8" width="12.5" style="2" customWidth="1"/>
    <col min="9" max="9" width="9.33203125" style="3" customWidth="1"/>
    <col min="10" max="10" width="14.33203125" style="75" customWidth="1"/>
    <col min="11" max="11" width="15.83203125" style="15" customWidth="1"/>
    <col min="12" max="12" width="24.5" style="15" bestFit="1" customWidth="1"/>
    <col min="13" max="16384" width="9.33203125" style="3" customWidth="1"/>
  </cols>
  <sheetData>
    <row r="1" ht="12.75">
      <c r="B1" s="4" t="s">
        <v>52</v>
      </c>
    </row>
    <row r="2" ht="12.75">
      <c r="B2" s="3" t="s">
        <v>47</v>
      </c>
    </row>
    <row r="3" ht="12.75">
      <c r="B3" s="3" t="s">
        <v>2</v>
      </c>
    </row>
    <row r="4" ht="12.75">
      <c r="B4" s="4" t="s">
        <v>3</v>
      </c>
    </row>
    <row r="5" ht="12.75">
      <c r="B5" s="3" t="s">
        <v>4</v>
      </c>
    </row>
    <row r="6" ht="12.75">
      <c r="J6" s="77"/>
    </row>
    <row r="7" spans="2:12" s="2" customFormat="1" ht="38.25" customHeight="1" thickBot="1">
      <c r="B7" s="22" t="s">
        <v>5</v>
      </c>
      <c r="C7" s="22" t="s">
        <v>6</v>
      </c>
      <c r="D7" s="23" t="s">
        <v>7</v>
      </c>
      <c r="E7" s="24" t="s">
        <v>8</v>
      </c>
      <c r="F7" s="23" t="s">
        <v>54</v>
      </c>
      <c r="G7" s="24" t="s">
        <v>9</v>
      </c>
      <c r="H7" s="25" t="s">
        <v>10</v>
      </c>
      <c r="J7" s="75"/>
      <c r="K7" s="15"/>
      <c r="L7" s="15"/>
    </row>
    <row r="8" spans="2:8" ht="12.75">
      <c r="B8" s="31" t="s">
        <v>11</v>
      </c>
      <c r="C8" s="32" t="s">
        <v>12</v>
      </c>
      <c r="D8" s="33">
        <f>'Measure 6 personnel'!F2</f>
        <v>15344767.973333329</v>
      </c>
      <c r="E8" s="34">
        <f>D8/D10</f>
        <v>0.4124692490038813</v>
      </c>
      <c r="F8" s="33">
        <f>'Measure 6 personnel'!G2</f>
        <v>15390062.710000008</v>
      </c>
      <c r="G8" s="49">
        <f>F8/F10</f>
        <v>0.4078435061753874</v>
      </c>
      <c r="H8" s="35">
        <f>G8-E8</f>
        <v>-0.004625742828493928</v>
      </c>
    </row>
    <row r="9" spans="2:8" ht="12.75">
      <c r="B9" s="36"/>
      <c r="C9" s="6" t="s">
        <v>13</v>
      </c>
      <c r="D9" s="12">
        <f>'Measure 6 expense'!F2</f>
        <v>21857442.883333314</v>
      </c>
      <c r="E9" s="7">
        <f>D9/D10</f>
        <v>0.5875307509961187</v>
      </c>
      <c r="F9" s="12">
        <f>'Measure 6 expense'!G2</f>
        <v>22345153.07</v>
      </c>
      <c r="G9" s="50">
        <f>F9/F10</f>
        <v>0.5921564938246127</v>
      </c>
      <c r="H9" s="37">
        <f>G9-E9</f>
        <v>0.004625742828493928</v>
      </c>
    </row>
    <row r="10" spans="2:12" s="4" customFormat="1" ht="13.5" thickBot="1">
      <c r="B10" s="38"/>
      <c r="C10" s="39" t="s">
        <v>14</v>
      </c>
      <c r="D10" s="40">
        <f>D8+D9</f>
        <v>37202210.85666664</v>
      </c>
      <c r="E10" s="41">
        <f>E8+E9</f>
        <v>1</v>
      </c>
      <c r="F10" s="40">
        <f>F8+F9</f>
        <v>37735215.78000001</v>
      </c>
      <c r="G10" s="51">
        <f>G8+G9</f>
        <v>1</v>
      </c>
      <c r="H10" s="42">
        <f>G10-E10</f>
        <v>0</v>
      </c>
      <c r="J10" s="74"/>
      <c r="K10" s="17"/>
      <c r="L10" s="17"/>
    </row>
    <row r="11" spans="2:12" s="4" customFormat="1" ht="7.5" customHeight="1" thickBot="1">
      <c r="B11" s="26"/>
      <c r="C11" s="26"/>
      <c r="D11" s="27"/>
      <c r="E11" s="28"/>
      <c r="F11" s="27"/>
      <c r="G11" s="28"/>
      <c r="H11" s="29"/>
      <c r="J11" s="74"/>
      <c r="K11" s="17"/>
      <c r="L11" s="17"/>
    </row>
    <row r="12" spans="2:8" ht="12.75">
      <c r="B12" s="31" t="s">
        <v>16</v>
      </c>
      <c r="C12" s="32" t="s">
        <v>12</v>
      </c>
      <c r="D12" s="33">
        <f>'Measure 6 personnel'!F3</f>
        <v>12054983.070000008</v>
      </c>
      <c r="E12" s="34">
        <f>D12/D14</f>
        <v>0.42870374618591617</v>
      </c>
      <c r="F12" s="33">
        <f>'Measure 6 personnel'!G3</f>
        <v>13702346.559999995</v>
      </c>
      <c r="G12" s="34">
        <f>F12/F14</f>
        <v>0.4460477077989968</v>
      </c>
      <c r="H12" s="35">
        <f>G12-E12</f>
        <v>0.017343961613080605</v>
      </c>
    </row>
    <row r="13" spans="2:8" ht="12.75">
      <c r="B13" s="36"/>
      <c r="C13" s="6" t="s">
        <v>13</v>
      </c>
      <c r="D13" s="12">
        <f>'Measure 6 expense'!F3</f>
        <v>16064629.08</v>
      </c>
      <c r="E13" s="7">
        <f>D13/D14</f>
        <v>0.5712962538140839</v>
      </c>
      <c r="F13" s="12">
        <f>'Measure 6 expense'!G3</f>
        <v>17017117.56999999</v>
      </c>
      <c r="G13" s="7">
        <f>F13/F14</f>
        <v>0.5539522922010033</v>
      </c>
      <c r="H13" s="37">
        <f>G13-E13</f>
        <v>-0.017343961613080605</v>
      </c>
    </row>
    <row r="14" spans="2:12" s="4" customFormat="1" ht="13.5" thickBot="1">
      <c r="B14" s="38"/>
      <c r="C14" s="39" t="s">
        <v>14</v>
      </c>
      <c r="D14" s="40">
        <f>D12+D13</f>
        <v>28119612.150000006</v>
      </c>
      <c r="E14" s="41">
        <f>E12+E13</f>
        <v>1</v>
      </c>
      <c r="F14" s="40">
        <f>F12+F13</f>
        <v>30719464.129999984</v>
      </c>
      <c r="G14" s="41">
        <f>G12+G13</f>
        <v>1</v>
      </c>
      <c r="H14" s="42">
        <f>G14-E14</f>
        <v>0</v>
      </c>
      <c r="J14" s="74"/>
      <c r="K14" s="17"/>
      <c r="L14" s="17"/>
    </row>
    <row r="15" spans="2:12" s="4" customFormat="1" ht="7.5" customHeight="1" thickBot="1">
      <c r="B15" s="26"/>
      <c r="C15" s="26"/>
      <c r="D15" s="27"/>
      <c r="E15" s="28"/>
      <c r="F15" s="27"/>
      <c r="G15" s="28"/>
      <c r="H15" s="29"/>
      <c r="J15" s="74"/>
      <c r="K15" s="17"/>
      <c r="L15" s="17"/>
    </row>
    <row r="16" spans="2:12" s="8" customFormat="1" ht="12.75">
      <c r="B16" s="31" t="s">
        <v>15</v>
      </c>
      <c r="C16" s="32" t="s">
        <v>12</v>
      </c>
      <c r="D16" s="33">
        <f>'Measure 6 personnel'!F4</f>
        <v>26924392.813333344</v>
      </c>
      <c r="E16" s="34">
        <f>D16/D18</f>
        <v>0.42208313655901086</v>
      </c>
      <c r="F16" s="33">
        <f>'Measure 6 personnel'!G4</f>
        <v>29923896.45000004</v>
      </c>
      <c r="G16" s="34">
        <f>F16/F18</f>
        <v>0.4231119223009608</v>
      </c>
      <c r="H16" s="35">
        <f>G16-E16</f>
        <v>0.0010287857419499224</v>
      </c>
      <c r="J16" s="78"/>
      <c r="K16" s="16"/>
      <c r="L16" s="16"/>
    </row>
    <row r="17" spans="2:12" s="8" customFormat="1" ht="12.75">
      <c r="B17" s="36"/>
      <c r="C17" s="6" t="s">
        <v>13</v>
      </c>
      <c r="D17" s="12">
        <f>'Measure 6 expense'!F4</f>
        <v>36864919.01000002</v>
      </c>
      <c r="E17" s="7">
        <f>D17/D18</f>
        <v>0.5779168634409891</v>
      </c>
      <c r="F17" s="12">
        <f>'Measure 6 expense'!G4</f>
        <v>40799462.72000009</v>
      </c>
      <c r="G17" s="7">
        <f>F17/F18</f>
        <v>0.5768880776990392</v>
      </c>
      <c r="H17" s="37">
        <f>G17-E17</f>
        <v>-0.001028785741949978</v>
      </c>
      <c r="J17" s="78"/>
      <c r="K17" s="16"/>
      <c r="L17" s="16"/>
    </row>
    <row r="18" spans="2:12" s="18" customFormat="1" ht="13.5" thickBot="1">
      <c r="B18" s="38"/>
      <c r="C18" s="39" t="s">
        <v>14</v>
      </c>
      <c r="D18" s="40">
        <f>D16+D17</f>
        <v>63789311.82333337</v>
      </c>
      <c r="E18" s="41">
        <f>E16+E17</f>
        <v>1</v>
      </c>
      <c r="F18" s="40">
        <f>F16+F17</f>
        <v>70723359.17000014</v>
      </c>
      <c r="G18" s="41">
        <f>G16+G17</f>
        <v>1</v>
      </c>
      <c r="H18" s="42">
        <f>G18-E18</f>
        <v>0</v>
      </c>
      <c r="J18" s="78"/>
      <c r="K18" s="19"/>
      <c r="L18" s="19"/>
    </row>
    <row r="19" spans="2:12" s="18" customFormat="1" ht="7.5" customHeight="1" thickBot="1">
      <c r="B19" s="26"/>
      <c r="C19" s="26"/>
      <c r="D19" s="27"/>
      <c r="E19" s="28"/>
      <c r="F19" s="27"/>
      <c r="G19" s="28"/>
      <c r="H19" s="29"/>
      <c r="J19" s="78"/>
      <c r="K19" s="19"/>
      <c r="L19" s="19"/>
    </row>
    <row r="20" spans="2:10" ht="12.75">
      <c r="B20" s="31" t="s">
        <v>17</v>
      </c>
      <c r="C20" s="32" t="s">
        <v>12</v>
      </c>
      <c r="D20" s="33">
        <f>'Measure 6 personnel'!F5</f>
        <v>35085120.18333333</v>
      </c>
      <c r="E20" s="34">
        <f>D20/D22</f>
        <v>0.42719293507187844</v>
      </c>
      <c r="F20" s="33">
        <f>'Measure 6 personnel'!G5</f>
        <v>36653385.12999999</v>
      </c>
      <c r="G20" s="34">
        <f>F20/F22</f>
        <v>0.4278822615300144</v>
      </c>
      <c r="H20" s="35">
        <f>G20-E20</f>
        <v>0.0006893264581359637</v>
      </c>
      <c r="J20" s="78"/>
    </row>
    <row r="21" spans="2:10" ht="12.75">
      <c r="B21" s="36"/>
      <c r="C21" s="6" t="s">
        <v>13</v>
      </c>
      <c r="D21" s="12">
        <f>'Measure 6 expense'!F5</f>
        <v>47044328.37000006</v>
      </c>
      <c r="E21" s="7">
        <f>D21/D22</f>
        <v>0.5728070649281216</v>
      </c>
      <c r="F21" s="12">
        <f>'Measure 6 expense'!G5</f>
        <v>49008930.01</v>
      </c>
      <c r="G21" s="7">
        <f>F21/F22</f>
        <v>0.5721177384699856</v>
      </c>
      <c r="H21" s="37">
        <f>G21-E21</f>
        <v>-0.0006893264581360192</v>
      </c>
      <c r="J21" s="78"/>
    </row>
    <row r="22" spans="2:12" s="4" customFormat="1" ht="13.5" thickBot="1">
      <c r="B22" s="38"/>
      <c r="C22" s="39" t="s">
        <v>14</v>
      </c>
      <c r="D22" s="40">
        <f>D20+D21</f>
        <v>82129448.55333339</v>
      </c>
      <c r="E22" s="41">
        <f>E20+E21</f>
        <v>1</v>
      </c>
      <c r="F22" s="40">
        <f>F20+F21</f>
        <v>85662315.13999999</v>
      </c>
      <c r="G22" s="41">
        <f>G20+G21</f>
        <v>1</v>
      </c>
      <c r="H22" s="42">
        <f>G22-E22</f>
        <v>0</v>
      </c>
      <c r="J22" s="78"/>
      <c r="K22" s="17"/>
      <c r="L22" s="17"/>
    </row>
    <row r="23" spans="2:12" s="18" customFormat="1" ht="7.5" customHeight="1" thickBot="1">
      <c r="B23" s="30"/>
      <c r="C23" s="26"/>
      <c r="D23" s="27"/>
      <c r="E23" s="28"/>
      <c r="F23" s="27"/>
      <c r="G23" s="28"/>
      <c r="H23" s="29"/>
      <c r="J23" s="78"/>
      <c r="K23" s="19"/>
      <c r="L23" s="19"/>
    </row>
    <row r="24" spans="2:10" ht="12.75">
      <c r="B24" s="31" t="s">
        <v>18</v>
      </c>
      <c r="C24" s="32" t="s">
        <v>12</v>
      </c>
      <c r="D24" s="33">
        <f>'Measure 6 personnel'!F6</f>
        <v>18251284.63666667</v>
      </c>
      <c r="E24" s="34">
        <f>D24/D26</f>
        <v>0.42422714605196493</v>
      </c>
      <c r="F24" s="33">
        <f>'Measure 6 personnel'!G6</f>
        <v>19427887.270000033</v>
      </c>
      <c r="G24" s="34">
        <f>F24/F26</f>
        <v>0.42355504283626044</v>
      </c>
      <c r="H24" s="35">
        <f>G24-E24</f>
        <v>-0.0006721032157044893</v>
      </c>
      <c r="J24" s="78"/>
    </row>
    <row r="25" spans="2:10" ht="12.75">
      <c r="B25" s="36"/>
      <c r="C25" s="6" t="s">
        <v>13</v>
      </c>
      <c r="D25" s="12">
        <f>'Measure 6 expense'!F6</f>
        <v>24771149.93999998</v>
      </c>
      <c r="E25" s="7">
        <f>D25/D26</f>
        <v>0.575772853948035</v>
      </c>
      <c r="F25" s="12">
        <f>'Measure 6 expense'!G6</f>
        <v>26440737.360000044</v>
      </c>
      <c r="G25" s="7">
        <f>F25/F26</f>
        <v>0.5764449571637396</v>
      </c>
      <c r="H25" s="37">
        <f>G25-E25</f>
        <v>0.0006721032157045448</v>
      </c>
      <c r="J25" s="78"/>
    </row>
    <row r="26" spans="2:12" s="4" customFormat="1" ht="13.5" thickBot="1">
      <c r="B26" s="38"/>
      <c r="C26" s="39" t="s">
        <v>14</v>
      </c>
      <c r="D26" s="40">
        <f>D24+D25</f>
        <v>43022434.57666665</v>
      </c>
      <c r="E26" s="41">
        <f>E24+E25</f>
        <v>1</v>
      </c>
      <c r="F26" s="40">
        <f>F24+F25</f>
        <v>45868624.63000008</v>
      </c>
      <c r="G26" s="41">
        <f>G24+G25</f>
        <v>1</v>
      </c>
      <c r="H26" s="42">
        <f>G26-E26</f>
        <v>0</v>
      </c>
      <c r="J26" s="78"/>
      <c r="K26" s="17"/>
      <c r="L26" s="17"/>
    </row>
    <row r="27" spans="2:12" s="18" customFormat="1" ht="7.5" customHeight="1" thickBot="1">
      <c r="B27" s="30"/>
      <c r="C27" s="26"/>
      <c r="D27" s="27"/>
      <c r="E27" s="28"/>
      <c r="F27" s="27"/>
      <c r="G27" s="28"/>
      <c r="H27" s="29"/>
      <c r="J27" s="78"/>
      <c r="K27" s="19"/>
      <c r="L27" s="19"/>
    </row>
    <row r="28" spans="2:10" ht="12.75">
      <c r="B28" s="31" t="s">
        <v>19</v>
      </c>
      <c r="C28" s="32" t="s">
        <v>12</v>
      </c>
      <c r="D28" s="33">
        <f>'Measure 6 personnel'!F7</f>
        <v>40634319.89666664</v>
      </c>
      <c r="E28" s="34">
        <f>D28/D30</f>
        <v>0.4392445977863841</v>
      </c>
      <c r="F28" s="33">
        <f>'Measure 6 personnel'!G7</f>
        <v>45618549.260000005</v>
      </c>
      <c r="G28" s="34">
        <f>F28/F30</f>
        <v>0.4482512563353102</v>
      </c>
      <c r="H28" s="35">
        <f>G28-E28</f>
        <v>0.009006658548926127</v>
      </c>
      <c r="J28" s="78"/>
    </row>
    <row r="29" spans="2:10" ht="12.75">
      <c r="B29" s="36"/>
      <c r="C29" s="6" t="s">
        <v>13</v>
      </c>
      <c r="D29" s="12">
        <f>'Measure 6 expense'!F7</f>
        <v>51875229.68333331</v>
      </c>
      <c r="E29" s="7">
        <f>D29/D30</f>
        <v>0.5607554022136159</v>
      </c>
      <c r="F29" s="12">
        <f>'Measure 6 expense'!G7</f>
        <v>56151492.91000001</v>
      </c>
      <c r="G29" s="7">
        <f>F29/F30</f>
        <v>0.5517487436646898</v>
      </c>
      <c r="H29" s="37">
        <f>G29-E29</f>
        <v>-0.009006658548926016</v>
      </c>
      <c r="J29" s="78"/>
    </row>
    <row r="30" spans="2:12" s="4" customFormat="1" ht="13.5" thickBot="1">
      <c r="B30" s="38"/>
      <c r="C30" s="39" t="s">
        <v>14</v>
      </c>
      <c r="D30" s="40">
        <f>D28+D29</f>
        <v>92509549.57999995</v>
      </c>
      <c r="E30" s="41">
        <f>E28+E29</f>
        <v>1</v>
      </c>
      <c r="F30" s="40">
        <f>F28+F29</f>
        <v>101770042.17000002</v>
      </c>
      <c r="G30" s="41">
        <f>G28+G29</f>
        <v>1</v>
      </c>
      <c r="H30" s="42">
        <f>G30-E30</f>
        <v>0</v>
      </c>
      <c r="J30" s="78"/>
      <c r="K30" s="17"/>
      <c r="L30" s="17"/>
    </row>
    <row r="31" spans="2:12" s="18" customFormat="1" ht="7.5" customHeight="1" thickBot="1">
      <c r="B31" s="30"/>
      <c r="C31" s="26"/>
      <c r="D31" s="27"/>
      <c r="E31" s="28"/>
      <c r="F31" s="27"/>
      <c r="G31" s="28"/>
      <c r="H31" s="29"/>
      <c r="J31" s="78"/>
      <c r="K31" s="19"/>
      <c r="L31" s="19"/>
    </row>
    <row r="32" spans="2:10" ht="12.75">
      <c r="B32" s="31" t="s">
        <v>20</v>
      </c>
      <c r="C32" s="32" t="s">
        <v>12</v>
      </c>
      <c r="D32" s="33">
        <f>'Measure 6 personnel'!F8</f>
        <v>16312685.26</v>
      </c>
      <c r="E32" s="34">
        <f>D32/D34</f>
        <v>0.4028692610784011</v>
      </c>
      <c r="F32" s="33">
        <f>'Measure 6 personnel'!G8</f>
        <v>16671026.939999951</v>
      </c>
      <c r="G32" s="34">
        <f>F32/F34</f>
        <v>0.39372862027642835</v>
      </c>
      <c r="H32" s="35">
        <f>G32-E32</f>
        <v>-0.009140640801972744</v>
      </c>
      <c r="J32" s="78"/>
    </row>
    <row r="33" spans="2:10" ht="12.75">
      <c r="B33" s="36"/>
      <c r="C33" s="6" t="s">
        <v>13</v>
      </c>
      <c r="D33" s="12">
        <f>'Measure 6 expense'!F8</f>
        <v>24178577.876666665</v>
      </c>
      <c r="E33" s="7">
        <f>D33/D34</f>
        <v>0.597130738921599</v>
      </c>
      <c r="F33" s="12">
        <f>'Measure 6 expense'!G8</f>
        <v>25670388.140000034</v>
      </c>
      <c r="G33" s="7">
        <f>F33/F34</f>
        <v>0.6062713797235717</v>
      </c>
      <c r="H33" s="37">
        <f>G33-E33</f>
        <v>0.009140640801972744</v>
      </c>
      <c r="J33" s="78"/>
    </row>
    <row r="34" spans="2:12" s="4" customFormat="1" ht="13.5" thickBot="1">
      <c r="B34" s="38"/>
      <c r="C34" s="39" t="s">
        <v>14</v>
      </c>
      <c r="D34" s="40">
        <f>D32+D33</f>
        <v>40491263.13666666</v>
      </c>
      <c r="E34" s="41">
        <f>E32+E33</f>
        <v>1</v>
      </c>
      <c r="F34" s="40">
        <f>F32+F33</f>
        <v>42341415.07999998</v>
      </c>
      <c r="G34" s="41">
        <f>G32+G33</f>
        <v>1</v>
      </c>
      <c r="H34" s="42">
        <f>G34-E34</f>
        <v>0</v>
      </c>
      <c r="J34" s="78"/>
      <c r="K34" s="17"/>
      <c r="L34" s="17"/>
    </row>
    <row r="35" spans="2:12" s="18" customFormat="1" ht="7.5" customHeight="1" thickBot="1">
      <c r="B35" s="30"/>
      <c r="C35" s="26"/>
      <c r="D35" s="27"/>
      <c r="E35" s="28"/>
      <c r="F35" s="27"/>
      <c r="G35" s="28"/>
      <c r="H35" s="29"/>
      <c r="J35" s="78"/>
      <c r="K35" s="19"/>
      <c r="L35" s="19"/>
    </row>
    <row r="36" spans="2:10" ht="12.75">
      <c r="B36" s="31" t="s">
        <v>21</v>
      </c>
      <c r="C36" s="32" t="s">
        <v>12</v>
      </c>
      <c r="D36" s="33">
        <f>'Measure 6 personnel'!F9</f>
        <v>5969375.836666666</v>
      </c>
      <c r="E36" s="34">
        <f>D36/D38</f>
        <v>0.42919158895131343</v>
      </c>
      <c r="F36" s="33">
        <f>'Measure 6 personnel'!G9</f>
        <v>6305874.729999999</v>
      </c>
      <c r="G36" s="34">
        <f>F36/F38</f>
        <v>0.42114332661393566</v>
      </c>
      <c r="H36" s="35">
        <f>G36-E36</f>
        <v>-0.008048262337377765</v>
      </c>
      <c r="J36" s="79"/>
    </row>
    <row r="37" spans="2:10" ht="12.75">
      <c r="B37" s="36"/>
      <c r="C37" s="6" t="s">
        <v>13</v>
      </c>
      <c r="D37" s="12">
        <f>'Measure 6 expense'!F9</f>
        <v>7939041.733333333</v>
      </c>
      <c r="E37" s="7">
        <f>D37/D38</f>
        <v>0.5708084110486865</v>
      </c>
      <c r="F37" s="12">
        <f>'Measure 6 expense'!G9</f>
        <v>8667352.510000002</v>
      </c>
      <c r="G37" s="7">
        <f>F37/F38</f>
        <v>0.5788566733860643</v>
      </c>
      <c r="H37" s="37">
        <f>G37-E37</f>
        <v>0.008048262337377765</v>
      </c>
      <c r="J37" s="80"/>
    </row>
    <row r="38" spans="2:12" s="4" customFormat="1" ht="13.5" thickBot="1">
      <c r="B38" s="38"/>
      <c r="C38" s="39" t="s">
        <v>14</v>
      </c>
      <c r="D38" s="40">
        <f>D36+D37</f>
        <v>13908417.57</v>
      </c>
      <c r="E38" s="41">
        <f>E36+E37</f>
        <v>1</v>
      </c>
      <c r="F38" s="40">
        <f>F36+F37</f>
        <v>14973227.24</v>
      </c>
      <c r="G38" s="41">
        <f>G36+G37</f>
        <v>1</v>
      </c>
      <c r="H38" s="42">
        <f>G38-E38</f>
        <v>0</v>
      </c>
      <c r="J38" s="80"/>
      <c r="K38" s="17"/>
      <c r="L38" s="17"/>
    </row>
    <row r="39" spans="2:12" s="18" customFormat="1" ht="7.5" customHeight="1" thickBot="1">
      <c r="B39" s="30"/>
      <c r="C39" s="26"/>
      <c r="D39" s="27"/>
      <c r="E39" s="28"/>
      <c r="F39" s="27"/>
      <c r="G39" s="28"/>
      <c r="H39" s="29"/>
      <c r="J39" s="80"/>
      <c r="K39" s="19"/>
      <c r="L39" s="19"/>
    </row>
    <row r="40" spans="2:10" ht="12.75">
      <c r="B40" s="31" t="s">
        <v>22</v>
      </c>
      <c r="C40" s="32" t="s">
        <v>12</v>
      </c>
      <c r="D40" s="33">
        <f>'Measure 6 personnel'!F10</f>
        <v>28017409.42333333</v>
      </c>
      <c r="E40" s="34">
        <f>D40/D42</f>
        <v>0.4165665019872457</v>
      </c>
      <c r="F40" s="33">
        <f>'Measure 6 personnel'!G10</f>
        <v>29460247.72000001</v>
      </c>
      <c r="G40" s="34">
        <f>F40/F42</f>
        <v>0.4253895667603557</v>
      </c>
      <c r="H40" s="35">
        <f>G40-E40</f>
        <v>0.008823064773110012</v>
      </c>
      <c r="J40" s="80"/>
    </row>
    <row r="41" spans="2:10" ht="12.75">
      <c r="B41" s="36"/>
      <c r="C41" s="6" t="s">
        <v>13</v>
      </c>
      <c r="D41" s="12">
        <f>'Measure 6 expense'!F10</f>
        <v>39240541.68333332</v>
      </c>
      <c r="E41" s="7">
        <f>D41/D42</f>
        <v>0.5834334980127542</v>
      </c>
      <c r="F41" s="12">
        <f>'Measure 6 expense'!G10</f>
        <v>39794501.38999994</v>
      </c>
      <c r="G41" s="7">
        <f>F41/F42</f>
        <v>0.5746104332396442</v>
      </c>
      <c r="H41" s="37">
        <f>G41-E41</f>
        <v>-0.008823064773110012</v>
      </c>
      <c r="J41" s="80"/>
    </row>
    <row r="42" spans="2:12" s="4" customFormat="1" ht="13.5" thickBot="1">
      <c r="B42" s="38"/>
      <c r="C42" s="39" t="s">
        <v>14</v>
      </c>
      <c r="D42" s="40">
        <f>D40+D41</f>
        <v>67257951.10666665</v>
      </c>
      <c r="E42" s="41">
        <f>E40+E41</f>
        <v>1</v>
      </c>
      <c r="F42" s="40">
        <f>F40+F41</f>
        <v>69254749.10999995</v>
      </c>
      <c r="G42" s="41">
        <f>G40+G41</f>
        <v>1</v>
      </c>
      <c r="H42" s="42">
        <f>G42-E42</f>
        <v>0</v>
      </c>
      <c r="J42" s="78"/>
      <c r="K42" s="17"/>
      <c r="L42" s="17"/>
    </row>
    <row r="43" spans="2:12" s="18" customFormat="1" ht="7.5" customHeight="1" thickBot="1">
      <c r="B43" s="30"/>
      <c r="C43" s="26"/>
      <c r="D43" s="27"/>
      <c r="E43" s="28"/>
      <c r="F43" s="27"/>
      <c r="G43" s="28"/>
      <c r="H43" s="29"/>
      <c r="J43" s="78"/>
      <c r="K43" s="19"/>
      <c r="L43" s="19"/>
    </row>
    <row r="44" spans="2:10" ht="12.75">
      <c r="B44" s="43" t="s">
        <v>32</v>
      </c>
      <c r="C44" s="32" t="s">
        <v>12</v>
      </c>
      <c r="D44" s="33">
        <f>'Measure 6 personnel'!F23</f>
        <v>10818435.839999994</v>
      </c>
      <c r="E44" s="34">
        <f>D44/D46</f>
        <v>0.42046017553436976</v>
      </c>
      <c r="F44" s="33">
        <f>'Measure 6 personnel'!G23</f>
        <v>11266435.260000005</v>
      </c>
      <c r="G44" s="34">
        <f>F44/F46</f>
        <v>0.44140218490631705</v>
      </c>
      <c r="H44" s="35">
        <f>G44-E44</f>
        <v>0.02094200937194729</v>
      </c>
      <c r="J44" s="78"/>
    </row>
    <row r="45" spans="2:10" ht="12.75">
      <c r="B45" s="36"/>
      <c r="C45" s="6" t="s">
        <v>13</v>
      </c>
      <c r="D45" s="12">
        <f>'Measure 6 expense'!F23</f>
        <v>14911553.51333333</v>
      </c>
      <c r="E45" s="7">
        <f>D45/D46</f>
        <v>0.5795398244656302</v>
      </c>
      <c r="F45" s="12">
        <f>'Measure 6 expense'!G23</f>
        <v>14257759.330000015</v>
      </c>
      <c r="G45" s="7">
        <f>F45/F46</f>
        <v>0.558597815093683</v>
      </c>
      <c r="H45" s="37">
        <f>G45-E45</f>
        <v>-0.020942009371947234</v>
      </c>
      <c r="J45" s="78"/>
    </row>
    <row r="46" spans="2:12" s="4" customFormat="1" ht="13.5" thickBot="1">
      <c r="B46" s="38"/>
      <c r="C46" s="39" t="s">
        <v>14</v>
      </c>
      <c r="D46" s="40">
        <f>D44+D45</f>
        <v>25729989.353333324</v>
      </c>
      <c r="E46" s="41">
        <f>E44+E45</f>
        <v>1</v>
      </c>
      <c r="F46" s="40">
        <f>F44+F45</f>
        <v>25524194.59000002</v>
      </c>
      <c r="G46" s="41">
        <f>G44+G45</f>
        <v>1</v>
      </c>
      <c r="H46" s="42">
        <f>G46-E46</f>
        <v>0</v>
      </c>
      <c r="J46" s="78"/>
      <c r="K46" s="17"/>
      <c r="L46" s="17"/>
    </row>
    <row r="47" spans="2:12" s="18" customFormat="1" ht="7.5" customHeight="1" thickBot="1">
      <c r="B47" s="30"/>
      <c r="C47" s="26"/>
      <c r="D47" s="27"/>
      <c r="E47" s="28"/>
      <c r="F47" s="27"/>
      <c r="G47" s="28"/>
      <c r="H47" s="29"/>
      <c r="J47" s="78"/>
      <c r="K47" s="19"/>
      <c r="L47" s="19"/>
    </row>
    <row r="48" spans="2:10" ht="12.75">
      <c r="B48" s="31" t="s">
        <v>23</v>
      </c>
      <c r="C48" s="32" t="s">
        <v>12</v>
      </c>
      <c r="D48" s="33">
        <f>'Measure 6 personnel'!F11</f>
        <v>21572158.11666666</v>
      </c>
      <c r="E48" s="34">
        <f>D48/D50</f>
        <v>0.45659864927791255</v>
      </c>
      <c r="F48" s="33">
        <f>'Measure 6 personnel'!G11</f>
        <v>23373605.67000005</v>
      </c>
      <c r="G48" s="34">
        <f>F48/F50</f>
        <v>0.4459390821918079</v>
      </c>
      <c r="H48" s="35">
        <f>G48-E48</f>
        <v>-0.01065956708610466</v>
      </c>
      <c r="J48" s="78"/>
    </row>
    <row r="49" spans="2:10" ht="12.75">
      <c r="B49" s="36"/>
      <c r="C49" s="6" t="s">
        <v>13</v>
      </c>
      <c r="D49" s="12">
        <f>'Measure 6 expense'!F11</f>
        <v>25673181.200000018</v>
      </c>
      <c r="E49" s="7">
        <f>D49/D50</f>
        <v>0.5434013507220875</v>
      </c>
      <c r="F49" s="12">
        <f>'Measure 6 expense'!G11</f>
        <v>29040741.050000068</v>
      </c>
      <c r="G49" s="7">
        <f>F49/F50</f>
        <v>0.5540609178081921</v>
      </c>
      <c r="H49" s="37">
        <f>G49-E49</f>
        <v>0.010659567086104604</v>
      </c>
      <c r="J49" s="78"/>
    </row>
    <row r="50" spans="2:12" s="4" customFormat="1" ht="13.5" thickBot="1">
      <c r="B50" s="38"/>
      <c r="C50" s="39" t="s">
        <v>14</v>
      </c>
      <c r="D50" s="40">
        <f>D48+D49</f>
        <v>47245339.31666668</v>
      </c>
      <c r="E50" s="41">
        <f>E48+E49</f>
        <v>1</v>
      </c>
      <c r="F50" s="40">
        <f>F48+F49</f>
        <v>52414346.72000012</v>
      </c>
      <c r="G50" s="41">
        <f>G48+G49</f>
        <v>1</v>
      </c>
      <c r="H50" s="42">
        <f>G50-E50</f>
        <v>0</v>
      </c>
      <c r="J50" s="78"/>
      <c r="K50" s="17"/>
      <c r="L50" s="17"/>
    </row>
    <row r="51" spans="2:12" s="18" customFormat="1" ht="7.5" customHeight="1" thickBot="1">
      <c r="B51" s="30"/>
      <c r="C51" s="26"/>
      <c r="D51" s="27"/>
      <c r="E51" s="28"/>
      <c r="F51" s="27"/>
      <c r="G51" s="28"/>
      <c r="H51" s="29"/>
      <c r="J51" s="78"/>
      <c r="K51" s="19"/>
      <c r="L51" s="19"/>
    </row>
    <row r="52" spans="2:10" ht="12.75">
      <c r="B52" s="43" t="s">
        <v>33</v>
      </c>
      <c r="C52" s="32" t="s">
        <v>12</v>
      </c>
      <c r="D52" s="33">
        <f>'Measure 6 personnel'!F23</f>
        <v>10818435.839999994</v>
      </c>
      <c r="E52" s="34">
        <f>D52/D54</f>
        <v>0.5269324224262414</v>
      </c>
      <c r="F52" s="33">
        <f>'Measure 6 personnel'!G23</f>
        <v>11266435.260000005</v>
      </c>
      <c r="G52" s="34">
        <f>F52/F54</f>
        <v>0.5717065867433944</v>
      </c>
      <c r="H52" s="35">
        <f>G52-E52</f>
        <v>0.044774164317152976</v>
      </c>
      <c r="J52" s="78"/>
    </row>
    <row r="53" spans="2:10" ht="12.75">
      <c r="B53" s="44"/>
      <c r="C53" s="6" t="s">
        <v>13</v>
      </c>
      <c r="D53" s="12">
        <f>'Measure 6 expense'!F24</f>
        <v>9712538.113333331</v>
      </c>
      <c r="E53" s="7">
        <f>D53/D54</f>
        <v>0.47306757757375867</v>
      </c>
      <c r="F53" s="12">
        <f>'Measure 6 expense'!G24</f>
        <v>8440238.619999995</v>
      </c>
      <c r="G53" s="7">
        <f>F53/F54</f>
        <v>0.4282934132566055</v>
      </c>
      <c r="H53" s="37">
        <f>G53-E53</f>
        <v>-0.04477416431715314</v>
      </c>
      <c r="J53" s="78"/>
    </row>
    <row r="54" spans="2:12" s="4" customFormat="1" ht="13.5" thickBot="1">
      <c r="B54" s="45"/>
      <c r="C54" s="39" t="s">
        <v>14</v>
      </c>
      <c r="D54" s="40">
        <f>D52+D53</f>
        <v>20530973.953333326</v>
      </c>
      <c r="E54" s="41">
        <f>E52+E53</f>
        <v>1</v>
      </c>
      <c r="F54" s="40">
        <f>F52+F53</f>
        <v>19706673.880000003</v>
      </c>
      <c r="G54" s="41">
        <f>G52+G53</f>
        <v>0.9999999999999999</v>
      </c>
      <c r="H54" s="42">
        <f>G54-E54</f>
        <v>0</v>
      </c>
      <c r="J54" s="78"/>
      <c r="K54" s="17"/>
      <c r="L54" s="17"/>
    </row>
    <row r="55" spans="2:12" s="18" customFormat="1" ht="7.5" customHeight="1" thickBot="1">
      <c r="B55" s="30"/>
      <c r="C55" s="26"/>
      <c r="D55" s="27"/>
      <c r="E55" s="28"/>
      <c r="F55" s="27"/>
      <c r="G55" s="28"/>
      <c r="H55" s="29"/>
      <c r="J55" s="78"/>
      <c r="K55" s="19"/>
      <c r="L55" s="19"/>
    </row>
    <row r="56" spans="2:8" ht="12.75">
      <c r="B56" s="31" t="s">
        <v>24</v>
      </c>
      <c r="C56" s="32" t="s">
        <v>12</v>
      </c>
      <c r="D56" s="33">
        <f>'Measure 6 personnel'!F12</f>
        <v>21647881.463333342</v>
      </c>
      <c r="E56" s="34">
        <f>D56/D58</f>
        <v>0.4146953237369733</v>
      </c>
      <c r="F56" s="33">
        <f>'Measure 6 personnel'!G12</f>
        <v>21714623.03999997</v>
      </c>
      <c r="G56" s="34">
        <f>F56/F58</f>
        <v>0.4299213085519986</v>
      </c>
      <c r="H56" s="35">
        <f>G56-E56</f>
        <v>0.015225984815025295</v>
      </c>
    </row>
    <row r="57" spans="2:8" ht="12.75">
      <c r="B57" s="36"/>
      <c r="C57" s="6" t="s">
        <v>13</v>
      </c>
      <c r="D57" s="12">
        <f>'Measure 6 expense'!F12</f>
        <v>30554012.85333331</v>
      </c>
      <c r="E57" s="7">
        <f>D57/D58</f>
        <v>0.5853046762630267</v>
      </c>
      <c r="F57" s="12">
        <f>'Measure 6 expense'!G12</f>
        <v>28793743.50999997</v>
      </c>
      <c r="G57" s="7">
        <f>F57/F58</f>
        <v>0.5700786914480015</v>
      </c>
      <c r="H57" s="37">
        <f>G57-E57</f>
        <v>-0.01522598481502524</v>
      </c>
    </row>
    <row r="58" spans="2:12" s="4" customFormat="1" ht="13.5" thickBot="1">
      <c r="B58" s="38"/>
      <c r="C58" s="39" t="s">
        <v>14</v>
      </c>
      <c r="D58" s="40">
        <f>D56+D57</f>
        <v>52201894.31666665</v>
      </c>
      <c r="E58" s="41">
        <f>E56+E57</f>
        <v>1</v>
      </c>
      <c r="F58" s="40">
        <f>F56+F57</f>
        <v>50508366.54999994</v>
      </c>
      <c r="G58" s="41">
        <f>G56+G57</f>
        <v>1</v>
      </c>
      <c r="H58" s="42">
        <f>G58-E58</f>
        <v>0</v>
      </c>
      <c r="J58" s="74"/>
      <c r="K58" s="17"/>
      <c r="L58" s="17"/>
    </row>
    <row r="59" spans="2:12" s="18" customFormat="1" ht="7.5" customHeight="1" thickBot="1">
      <c r="B59" s="30"/>
      <c r="C59" s="26"/>
      <c r="D59" s="27"/>
      <c r="E59" s="28"/>
      <c r="F59" s="27"/>
      <c r="G59" s="28"/>
      <c r="H59" s="29"/>
      <c r="J59" s="74"/>
      <c r="K59" s="19"/>
      <c r="L59" s="19"/>
    </row>
    <row r="60" spans="2:8" ht="12.75">
      <c r="B60" s="43" t="s">
        <v>48</v>
      </c>
      <c r="C60" s="32" t="s">
        <v>12</v>
      </c>
      <c r="D60" s="33">
        <f>'Measure 6 personnel'!F24</f>
        <v>7298105.103333334</v>
      </c>
      <c r="E60" s="34">
        <f>D60/D62</f>
        <v>0.3959012213540067</v>
      </c>
      <c r="F60" s="33">
        <f>'Measure 6 personnel'!G24</f>
        <v>6869233.039999993</v>
      </c>
      <c r="G60" s="34">
        <f>F60/F62</f>
        <v>0.39319816648315925</v>
      </c>
      <c r="H60" s="35">
        <f>G60-E60</f>
        <v>-0.0027030548708474322</v>
      </c>
    </row>
    <row r="61" spans="2:8" ht="12.75">
      <c r="B61" s="44"/>
      <c r="C61" s="6" t="s">
        <v>13</v>
      </c>
      <c r="D61" s="12">
        <f>'Measure 6 expense'!F25</f>
        <v>11136051.473333348</v>
      </c>
      <c r="E61" s="7">
        <f>D61/D62</f>
        <v>0.6040987786459933</v>
      </c>
      <c r="F61" s="12">
        <f>'Measure 6 expense'!G25</f>
        <v>10600922.279999962</v>
      </c>
      <c r="G61" s="7">
        <f>F61/F62</f>
        <v>0.6068018335168407</v>
      </c>
      <c r="H61" s="37">
        <f>G61-E61</f>
        <v>0.0027030548708474322</v>
      </c>
    </row>
    <row r="62" spans="2:12" s="4" customFormat="1" ht="13.5" thickBot="1">
      <c r="B62" s="45"/>
      <c r="C62" s="39" t="s">
        <v>14</v>
      </c>
      <c r="D62" s="40">
        <f>D60+D61</f>
        <v>18434156.576666683</v>
      </c>
      <c r="E62" s="41">
        <f>E60+E61</f>
        <v>1</v>
      </c>
      <c r="F62" s="40">
        <f>F60+F61</f>
        <v>17470155.319999956</v>
      </c>
      <c r="G62" s="41">
        <f>G60+G61</f>
        <v>1</v>
      </c>
      <c r="H62" s="42">
        <f>G62-E62</f>
        <v>0</v>
      </c>
      <c r="J62" s="74"/>
      <c r="K62" s="17"/>
      <c r="L62" s="17"/>
    </row>
    <row r="63" spans="2:12" s="18" customFormat="1" ht="7.5" customHeight="1" thickBot="1">
      <c r="B63" s="30"/>
      <c r="C63" s="26"/>
      <c r="D63" s="27"/>
      <c r="E63" s="28"/>
      <c r="F63" s="27"/>
      <c r="G63" s="28"/>
      <c r="H63" s="29"/>
      <c r="J63" s="74"/>
      <c r="K63" s="19"/>
      <c r="L63" s="19"/>
    </row>
    <row r="64" spans="2:8" ht="12.75">
      <c r="B64" s="31" t="s">
        <v>25</v>
      </c>
      <c r="C64" s="32" t="s">
        <v>12</v>
      </c>
      <c r="D64" s="33">
        <f>'Measure 6 personnel'!F13</f>
        <v>35386275.07000005</v>
      </c>
      <c r="E64" s="34">
        <f>D64/D66</f>
        <v>0.4239226490530417</v>
      </c>
      <c r="F64" s="33">
        <f>'Measure 6 personnel'!G13</f>
        <v>38361642.63000012</v>
      </c>
      <c r="G64" s="34">
        <f>F64/F66</f>
        <v>0.42868372373195635</v>
      </c>
      <c r="H64" s="35">
        <f>G64-E64</f>
        <v>0.004761074678914623</v>
      </c>
    </row>
    <row r="65" spans="2:8" ht="12.75">
      <c r="B65" s="36"/>
      <c r="C65" s="6" t="s">
        <v>13</v>
      </c>
      <c r="D65" s="12">
        <f>'Measure 6 expense'!F13</f>
        <v>48087149.03000004</v>
      </c>
      <c r="E65" s="7">
        <f>D65/D66</f>
        <v>0.5760773509469583</v>
      </c>
      <c r="F65" s="12">
        <f>'Measure 6 expense'!G13</f>
        <v>51125409.26000016</v>
      </c>
      <c r="G65" s="7">
        <f>F65/F66</f>
        <v>0.5713162762680437</v>
      </c>
      <c r="H65" s="37">
        <f>G65-E65</f>
        <v>-0.004761074678914623</v>
      </c>
    </row>
    <row r="66" spans="2:12" s="4" customFormat="1" ht="13.5" thickBot="1">
      <c r="B66" s="38"/>
      <c r="C66" s="39" t="s">
        <v>14</v>
      </c>
      <c r="D66" s="40">
        <f>D64+D65</f>
        <v>83473424.10000008</v>
      </c>
      <c r="E66" s="41">
        <f>E64+E65</f>
        <v>1</v>
      </c>
      <c r="F66" s="40">
        <f>F64+F65</f>
        <v>89487051.89000028</v>
      </c>
      <c r="G66" s="41">
        <f>G64+G65</f>
        <v>1</v>
      </c>
      <c r="H66" s="42">
        <f>G66-E66</f>
        <v>0</v>
      </c>
      <c r="J66" s="74"/>
      <c r="K66" s="17"/>
      <c r="L66" s="17"/>
    </row>
    <row r="67" spans="2:12" s="18" customFormat="1" ht="7.5" customHeight="1" thickBot="1">
      <c r="B67" s="30"/>
      <c r="C67" s="26"/>
      <c r="D67" s="27"/>
      <c r="E67" s="28"/>
      <c r="F67" s="27"/>
      <c r="G67" s="28"/>
      <c r="H67" s="29"/>
      <c r="J67" s="74"/>
      <c r="K67" s="19"/>
      <c r="L67" s="19"/>
    </row>
    <row r="68" spans="2:12" s="5" customFormat="1" ht="12.75">
      <c r="B68" s="31" t="s">
        <v>29</v>
      </c>
      <c r="C68" s="32" t="s">
        <v>12</v>
      </c>
      <c r="D68" s="33">
        <f>'Measure 6 personnel'!F19</f>
        <v>97658042.71666665</v>
      </c>
      <c r="E68" s="34">
        <f>D68/D70</f>
        <v>0.8074495485285187</v>
      </c>
      <c r="F68" s="33">
        <f>'Measure 6 personnel'!G19</f>
        <v>100156859.70000038</v>
      </c>
      <c r="G68" s="34">
        <f>F68/F70</f>
        <v>0.8153793002046227</v>
      </c>
      <c r="H68" s="35">
        <f>G68-E68</f>
        <v>0.007929751676103991</v>
      </c>
      <c r="J68" s="76"/>
      <c r="K68" s="14"/>
      <c r="L68" s="14"/>
    </row>
    <row r="69" spans="2:12" s="5" customFormat="1" ht="12.75">
      <c r="B69" s="36"/>
      <c r="C69" s="6" t="s">
        <v>13</v>
      </c>
      <c r="D69" s="12">
        <f>'Measure 6 expense'!F19</f>
        <v>23288266.430000022</v>
      </c>
      <c r="E69" s="7">
        <f>D69/D70</f>
        <v>0.19255045147148134</v>
      </c>
      <c r="F69" s="12">
        <f>'Measure 6 expense'!G19</f>
        <v>22677825.549999986</v>
      </c>
      <c r="G69" s="7">
        <f>F69/F70</f>
        <v>0.18462069979537737</v>
      </c>
      <c r="H69" s="37">
        <f>G69-E69</f>
        <v>-0.007929751676103963</v>
      </c>
      <c r="J69" s="76"/>
      <c r="K69" s="14"/>
      <c r="L69" s="14"/>
    </row>
    <row r="70" spans="2:12" s="20" customFormat="1" ht="14.25" thickBot="1">
      <c r="B70" s="38"/>
      <c r="C70" s="39" t="s">
        <v>14</v>
      </c>
      <c r="D70" s="40">
        <f>D68+D69</f>
        <v>120946309.14666668</v>
      </c>
      <c r="E70" s="41">
        <f>E68+E69</f>
        <v>1</v>
      </c>
      <c r="F70" s="40">
        <f>F68+F69</f>
        <v>122834685.25000036</v>
      </c>
      <c r="G70" s="41">
        <f>G68+G69</f>
        <v>1</v>
      </c>
      <c r="H70" s="42">
        <f>G70-E70</f>
        <v>0</v>
      </c>
      <c r="J70" s="81"/>
      <c r="K70" s="21"/>
      <c r="L70" s="21"/>
    </row>
    <row r="71" spans="2:12" s="18" customFormat="1" ht="7.5" customHeight="1" thickBot="1">
      <c r="B71" s="30"/>
      <c r="C71" s="26"/>
      <c r="D71" s="27"/>
      <c r="E71" s="28"/>
      <c r="F71" s="27"/>
      <c r="G71" s="28"/>
      <c r="H71" s="29"/>
      <c r="J71" s="74"/>
      <c r="K71" s="19"/>
      <c r="L71" s="19"/>
    </row>
    <row r="72" spans="2:8" ht="12.75">
      <c r="B72" s="31" t="s">
        <v>49</v>
      </c>
      <c r="C72" s="32" t="s">
        <v>12</v>
      </c>
      <c r="D72" s="33">
        <f>'Measure 6 personnel'!F16</f>
        <v>32858153.680000007</v>
      </c>
      <c r="E72" s="34">
        <f>D72/D74</f>
        <v>0.4372047660046734</v>
      </c>
      <c r="F72" s="33">
        <f>'Measure 6 personnel'!G16</f>
        <v>34663381.049999975</v>
      </c>
      <c r="G72" s="34">
        <f>F72/F74</f>
        <v>0.4432067431784686</v>
      </c>
      <c r="H72" s="35">
        <f>G72-E72</f>
        <v>0.006001977173795192</v>
      </c>
    </row>
    <row r="73" spans="2:8" ht="12.75">
      <c r="B73" s="46"/>
      <c r="C73" s="6" t="s">
        <v>13</v>
      </c>
      <c r="D73" s="12">
        <f>'Measure 6 expense'!F16</f>
        <v>42296913.77333324</v>
      </c>
      <c r="E73" s="7">
        <f>D73/D74</f>
        <v>0.5627952339953266</v>
      </c>
      <c r="F73" s="12">
        <f>'Measure 6 expense'!G16</f>
        <v>43547028.839999996</v>
      </c>
      <c r="G73" s="7">
        <f>F73/F74</f>
        <v>0.5567932568215315</v>
      </c>
      <c r="H73" s="37">
        <f>G73-E73</f>
        <v>-0.006001977173795137</v>
      </c>
    </row>
    <row r="74" spans="2:12" s="4" customFormat="1" ht="13.5" thickBot="1">
      <c r="B74" s="47"/>
      <c r="C74" s="39" t="s">
        <v>14</v>
      </c>
      <c r="D74" s="40">
        <f>D72+D73</f>
        <v>75155067.45333324</v>
      </c>
      <c r="E74" s="41">
        <f>E72+E73</f>
        <v>1</v>
      </c>
      <c r="F74" s="40">
        <f>F72+F73</f>
        <v>78210409.88999997</v>
      </c>
      <c r="G74" s="41">
        <f>G72+G73</f>
        <v>1</v>
      </c>
      <c r="H74" s="42">
        <f>G74-E74</f>
        <v>0</v>
      </c>
      <c r="J74" s="74"/>
      <c r="K74" s="17"/>
      <c r="L74" s="17"/>
    </row>
    <row r="75" spans="2:12" s="18" customFormat="1" ht="7.5" customHeight="1" thickBot="1">
      <c r="B75" s="30"/>
      <c r="C75" s="26"/>
      <c r="D75" s="27"/>
      <c r="E75" s="28"/>
      <c r="F75" s="27"/>
      <c r="G75" s="28"/>
      <c r="H75" s="29"/>
      <c r="J75" s="74"/>
      <c r="K75" s="19"/>
      <c r="L75" s="19"/>
    </row>
    <row r="76" spans="2:12" s="8" customFormat="1" ht="12" customHeight="1">
      <c r="B76" s="31" t="s">
        <v>36</v>
      </c>
      <c r="C76" s="32" t="s">
        <v>12</v>
      </c>
      <c r="D76" s="33">
        <f>'Measure 6 personnel'!F31</f>
        <v>39892631.656666666</v>
      </c>
      <c r="E76" s="34">
        <f>D76/D78</f>
        <v>0.36563640429154287</v>
      </c>
      <c r="F76" s="33">
        <f>'Measure 6 personnel'!G31</f>
        <v>45101214.08999999</v>
      </c>
      <c r="G76" s="34">
        <f>F76/F78</f>
        <v>0.3963063590532699</v>
      </c>
      <c r="H76" s="35">
        <f>G76-E76</f>
        <v>0.030669954761727014</v>
      </c>
      <c r="J76" s="75"/>
      <c r="K76" s="16"/>
      <c r="L76" s="16"/>
    </row>
    <row r="77" spans="2:12" s="8" customFormat="1" ht="12.75">
      <c r="B77" s="36"/>
      <c r="C77" s="6" t="s">
        <v>13</v>
      </c>
      <c r="D77" s="12">
        <f>'Measure 6 expense'!F31</f>
        <v>69212017.63000005</v>
      </c>
      <c r="E77" s="7">
        <f>D77/D78</f>
        <v>0.6343635957084571</v>
      </c>
      <c r="F77" s="12">
        <f>'Measure 6 expense'!G31</f>
        <v>68702698.10999998</v>
      </c>
      <c r="G77" s="7">
        <f>F77/F78</f>
        <v>0.6036936409467302</v>
      </c>
      <c r="H77" s="37">
        <f>G77-E77</f>
        <v>-0.03066995476172696</v>
      </c>
      <c r="J77" s="75"/>
      <c r="K77" s="16"/>
      <c r="L77" s="16"/>
    </row>
    <row r="78" spans="2:12" s="18" customFormat="1" ht="13.5" thickBot="1">
      <c r="B78" s="38"/>
      <c r="C78" s="39" t="s">
        <v>14</v>
      </c>
      <c r="D78" s="40">
        <f>D76+D77</f>
        <v>109104649.28666672</v>
      </c>
      <c r="E78" s="41">
        <f>E76+E77</f>
        <v>1</v>
      </c>
      <c r="F78" s="40">
        <f>F76+F77</f>
        <v>113803912.19999997</v>
      </c>
      <c r="G78" s="41">
        <f>G76+G77</f>
        <v>1</v>
      </c>
      <c r="H78" s="42">
        <f>G78-E78</f>
        <v>0</v>
      </c>
      <c r="J78" s="74"/>
      <c r="K78" s="19"/>
      <c r="L78" s="19"/>
    </row>
    <row r="79" spans="2:12" s="18" customFormat="1" ht="7.5" customHeight="1" thickBot="1">
      <c r="B79" s="30"/>
      <c r="C79" s="26"/>
      <c r="D79" s="27"/>
      <c r="E79" s="28"/>
      <c r="F79" s="27"/>
      <c r="G79" s="28"/>
      <c r="H79" s="29"/>
      <c r="J79" s="74"/>
      <c r="K79" s="19"/>
      <c r="L79" s="19"/>
    </row>
    <row r="80" spans="2:8" ht="12.75">
      <c r="B80" s="31" t="s">
        <v>53</v>
      </c>
      <c r="C80" s="32" t="s">
        <v>12</v>
      </c>
      <c r="D80" s="33">
        <f>'Measure 6 personnel'!F14</f>
        <v>36426450.19000002</v>
      </c>
      <c r="E80" s="34">
        <f>D80/D82</f>
        <v>0.4249104074231136</v>
      </c>
      <c r="F80" s="33">
        <f>'Measure 6 personnel'!G14</f>
        <v>38712970.830000035</v>
      </c>
      <c r="G80" s="49">
        <f>F80/F82</f>
        <v>0.4146804940493568</v>
      </c>
      <c r="H80" s="35">
        <f>G80-E80</f>
        <v>-0.010229913373756783</v>
      </c>
    </row>
    <row r="81" spans="2:8" ht="12.75">
      <c r="B81" s="36"/>
      <c r="C81" s="6" t="s">
        <v>13</v>
      </c>
      <c r="D81" s="12">
        <f>'Measure 6 expense'!F14</f>
        <v>49300916.22333334</v>
      </c>
      <c r="E81" s="7">
        <f>D81/D82</f>
        <v>0.5750895925768864</v>
      </c>
      <c r="F81" s="12">
        <f>'Measure 6 expense'!G14</f>
        <v>54643170.55000006</v>
      </c>
      <c r="G81" s="50">
        <f>F81/F82</f>
        <v>0.5853195059506433</v>
      </c>
      <c r="H81" s="37">
        <f>G81-E81</f>
        <v>0.010229913373756894</v>
      </c>
    </row>
    <row r="82" spans="2:12" s="4" customFormat="1" ht="13.5" thickBot="1">
      <c r="B82" s="38"/>
      <c r="C82" s="39" t="s">
        <v>14</v>
      </c>
      <c r="D82" s="40">
        <f>D80+D81</f>
        <v>85727366.41333336</v>
      </c>
      <c r="E82" s="41">
        <f>E80+E81</f>
        <v>1</v>
      </c>
      <c r="F82" s="40">
        <f>F80+F81</f>
        <v>93356141.38000008</v>
      </c>
      <c r="G82" s="51">
        <f>G80+G81</f>
        <v>1</v>
      </c>
      <c r="H82" s="42">
        <f>G82-E82</f>
        <v>0</v>
      </c>
      <c r="J82" s="74"/>
      <c r="K82" s="17"/>
      <c r="L82" s="17"/>
    </row>
    <row r="83" spans="2:12" s="18" customFormat="1" ht="7.5" customHeight="1" thickBot="1">
      <c r="B83" s="30"/>
      <c r="C83" s="26"/>
      <c r="D83" s="27"/>
      <c r="E83" s="28"/>
      <c r="F83" s="27"/>
      <c r="G83" s="28"/>
      <c r="H83" s="29"/>
      <c r="J83" s="74"/>
      <c r="K83" s="19"/>
      <c r="L83" s="19"/>
    </row>
    <row r="84" spans="2:8" ht="12.75">
      <c r="B84" s="31" t="s">
        <v>26</v>
      </c>
      <c r="C84" s="32" t="s">
        <v>12</v>
      </c>
      <c r="D84" s="33">
        <f>'Measure 6 personnel'!F15</f>
        <v>11488737.616666667</v>
      </c>
      <c r="E84" s="34">
        <f>D84/D86</f>
        <v>0.4006107800509212</v>
      </c>
      <c r="F84" s="33">
        <f>'Measure 6 personnel'!G15</f>
        <v>12487047.000000004</v>
      </c>
      <c r="G84" s="34">
        <f>F84/F86</f>
        <v>0.41027860674987837</v>
      </c>
      <c r="H84" s="35">
        <f>G84-E84</f>
        <v>0.00966782669895716</v>
      </c>
    </row>
    <row r="85" spans="2:8" ht="12.75">
      <c r="B85" s="36"/>
      <c r="C85" s="6" t="s">
        <v>13</v>
      </c>
      <c r="D85" s="12">
        <f>'Measure 6 expense'!F15</f>
        <v>17189316.466666654</v>
      </c>
      <c r="E85" s="7">
        <f>D85/D86</f>
        <v>0.5993892199490788</v>
      </c>
      <c r="F85" s="12">
        <f>'Measure 6 expense'!G15</f>
        <v>17948483.380000014</v>
      </c>
      <c r="G85" s="7">
        <f>F85/F86</f>
        <v>0.5897213932501216</v>
      </c>
      <c r="H85" s="37">
        <f>G85-E85</f>
        <v>-0.00966782669895716</v>
      </c>
    </row>
    <row r="86" spans="2:12" s="4" customFormat="1" ht="13.5" thickBot="1">
      <c r="B86" s="38"/>
      <c r="C86" s="39" t="s">
        <v>14</v>
      </c>
      <c r="D86" s="40">
        <f>D84+D85</f>
        <v>28678054.08333332</v>
      </c>
      <c r="E86" s="41">
        <f>E84+E85</f>
        <v>1</v>
      </c>
      <c r="F86" s="40">
        <f>F84+F85</f>
        <v>30435530.380000018</v>
      </c>
      <c r="G86" s="41">
        <f>G84+G85</f>
        <v>1</v>
      </c>
      <c r="H86" s="42">
        <f>G86-E86</f>
        <v>0</v>
      </c>
      <c r="J86" s="74"/>
      <c r="K86" s="17"/>
      <c r="L86" s="17"/>
    </row>
    <row r="87" spans="2:12" s="18" customFormat="1" ht="7.5" customHeight="1" thickBot="1">
      <c r="B87" s="30"/>
      <c r="C87" s="26"/>
      <c r="D87" s="27"/>
      <c r="E87" s="28"/>
      <c r="F87" s="27"/>
      <c r="G87" s="28"/>
      <c r="H87" s="29"/>
      <c r="J87" s="74"/>
      <c r="K87" s="19"/>
      <c r="L87" s="19"/>
    </row>
    <row r="88" spans="2:8" ht="12.75">
      <c r="B88" s="31" t="s">
        <v>27</v>
      </c>
      <c r="C88" s="32" t="s">
        <v>12</v>
      </c>
      <c r="D88" s="33">
        <f>'Measure 6 personnel'!F17</f>
        <v>17435515.590000015</v>
      </c>
      <c r="E88" s="34">
        <f>D88/D90</f>
        <v>0.20880185360552705</v>
      </c>
      <c r="F88" s="33">
        <f>'Measure 6 personnel'!G17</f>
        <v>17740910.859999966</v>
      </c>
      <c r="G88" s="34">
        <f>F88/F90</f>
        <v>0.20886509553850133</v>
      </c>
      <c r="H88" s="35">
        <f>G88-E88</f>
        <v>6.324193297427283E-05</v>
      </c>
    </row>
    <row r="89" spans="2:8" ht="12.75">
      <c r="B89" s="36"/>
      <c r="C89" s="6" t="s">
        <v>13</v>
      </c>
      <c r="D89" s="12">
        <f>'Measure 6 expense'!F17</f>
        <v>66067170.27666649</v>
      </c>
      <c r="E89" s="7">
        <f>D89/D90</f>
        <v>0.7911981463944728</v>
      </c>
      <c r="F89" s="12">
        <f>'Measure 6 expense'!G17</f>
        <v>67198656.53999999</v>
      </c>
      <c r="G89" s="7">
        <f>F89/F90</f>
        <v>0.7911349044614986</v>
      </c>
      <c r="H89" s="37">
        <f>G89-E89</f>
        <v>-6.324193297424507E-05</v>
      </c>
    </row>
    <row r="90" spans="2:12" s="4" customFormat="1" ht="13.5" thickBot="1">
      <c r="B90" s="38"/>
      <c r="C90" s="39" t="s">
        <v>14</v>
      </c>
      <c r="D90" s="40">
        <f>D88+D89</f>
        <v>83502685.86666651</v>
      </c>
      <c r="E90" s="41">
        <f>E88+E89</f>
        <v>0.9999999999999999</v>
      </c>
      <c r="F90" s="40">
        <f>F88+F89</f>
        <v>84939567.39999996</v>
      </c>
      <c r="G90" s="41">
        <f>G88+G89</f>
        <v>0.9999999999999999</v>
      </c>
      <c r="H90" s="42">
        <f>G90-E90</f>
        <v>0</v>
      </c>
      <c r="J90" s="74"/>
      <c r="K90" s="17"/>
      <c r="L90" s="17"/>
    </row>
    <row r="91" spans="2:12" s="18" customFormat="1" ht="7.5" customHeight="1" thickBot="1">
      <c r="B91" s="30"/>
      <c r="C91" s="26"/>
      <c r="D91" s="27"/>
      <c r="E91" s="28"/>
      <c r="F91" s="27"/>
      <c r="G91" s="28"/>
      <c r="H91" s="29"/>
      <c r="J91" s="74"/>
      <c r="K91" s="19"/>
      <c r="L91" s="19"/>
    </row>
    <row r="92" spans="2:8" ht="12.75">
      <c r="B92" s="31" t="s">
        <v>28</v>
      </c>
      <c r="C92" s="32" t="s">
        <v>12</v>
      </c>
      <c r="D92" s="33">
        <f>'Measure 6 personnel'!F18</f>
        <v>50856440.396666616</v>
      </c>
      <c r="E92" s="34">
        <f>D92/D94</f>
        <v>0.27935795712527667</v>
      </c>
      <c r="F92" s="33">
        <f>'Measure 6 personnel'!G18</f>
        <v>51893820.87000011</v>
      </c>
      <c r="G92" s="34">
        <f>F92/F94</f>
        <v>0.27620378745623647</v>
      </c>
      <c r="H92" s="35">
        <f>G92-E92</f>
        <v>-0.0031541696690401966</v>
      </c>
    </row>
    <row r="93" spans="2:8" ht="12.75">
      <c r="B93" s="36"/>
      <c r="C93" s="6" t="s">
        <v>13</v>
      </c>
      <c r="D93" s="12">
        <f>'Measure 6 expense'!F18</f>
        <v>131191140.85000002</v>
      </c>
      <c r="E93" s="7">
        <f>D93/D94</f>
        <v>0.7206420428747233</v>
      </c>
      <c r="F93" s="12">
        <f>'Measure 6 expense'!G18</f>
        <v>135988544.35000077</v>
      </c>
      <c r="G93" s="7">
        <f>F93/F94</f>
        <v>0.7237962125437636</v>
      </c>
      <c r="H93" s="37">
        <f>G93-E93</f>
        <v>0.003154169669040252</v>
      </c>
    </row>
    <row r="94" spans="2:12" s="4" customFormat="1" ht="13.5" thickBot="1">
      <c r="B94" s="38"/>
      <c r="C94" s="39" t="s">
        <v>14</v>
      </c>
      <c r="D94" s="40">
        <f>D92+D93</f>
        <v>182047581.24666664</v>
      </c>
      <c r="E94" s="41">
        <f>E92+E93</f>
        <v>1</v>
      </c>
      <c r="F94" s="40">
        <f>F92+F93</f>
        <v>187882365.22000086</v>
      </c>
      <c r="G94" s="41">
        <f>G92+G93</f>
        <v>1</v>
      </c>
      <c r="H94" s="42">
        <f>G94-E94</f>
        <v>0</v>
      </c>
      <c r="J94" s="74"/>
      <c r="K94" s="17"/>
      <c r="L94" s="17"/>
    </row>
    <row r="95" spans="2:12" s="18" customFormat="1" ht="7.5" customHeight="1" thickBot="1">
      <c r="B95" s="30"/>
      <c r="C95" s="26"/>
      <c r="D95" s="27"/>
      <c r="E95" s="28"/>
      <c r="F95" s="27"/>
      <c r="G95" s="28"/>
      <c r="H95" s="29"/>
      <c r="J95" s="74"/>
      <c r="K95" s="19"/>
      <c r="L95" s="19"/>
    </row>
    <row r="96" spans="2:12" s="8" customFormat="1" ht="12.75">
      <c r="B96" s="31" t="s">
        <v>31</v>
      </c>
      <c r="C96" s="32" t="s">
        <v>12</v>
      </c>
      <c r="D96" s="33">
        <f>'Measure 6 personnel'!F21</f>
        <v>25046918.00999999</v>
      </c>
      <c r="E96" s="34">
        <f>D96/D98</f>
        <v>0.4346970029772474</v>
      </c>
      <c r="F96" s="33">
        <f>'Measure 6 personnel'!G21</f>
        <v>27301938.29999997</v>
      </c>
      <c r="G96" s="34">
        <f>F96/F98</f>
        <v>0.444163874024194</v>
      </c>
      <c r="H96" s="35">
        <f>G96-E96</f>
        <v>0.009466871046946601</v>
      </c>
      <c r="J96" s="75"/>
      <c r="K96" s="16"/>
      <c r="L96" s="16"/>
    </row>
    <row r="97" spans="2:12" s="8" customFormat="1" ht="12.75">
      <c r="B97" s="36"/>
      <c r="C97" s="6" t="s">
        <v>13</v>
      </c>
      <c r="D97" s="12">
        <f>'Measure 6 expense'!F21</f>
        <v>32572338.24999999</v>
      </c>
      <c r="E97" s="7">
        <f>D97/D98</f>
        <v>0.5653029970227527</v>
      </c>
      <c r="F97" s="12">
        <f>'Measure 6 expense'!G21</f>
        <v>34166226.70999995</v>
      </c>
      <c r="G97" s="7">
        <f>F97/F98</f>
        <v>0.5558361259758061</v>
      </c>
      <c r="H97" s="37">
        <f>G97-E97</f>
        <v>-0.009466871046946546</v>
      </c>
      <c r="J97" s="75"/>
      <c r="K97" s="16"/>
      <c r="L97" s="16"/>
    </row>
    <row r="98" spans="2:12" s="18" customFormat="1" ht="13.5" thickBot="1">
      <c r="B98" s="38"/>
      <c r="C98" s="39" t="s">
        <v>14</v>
      </c>
      <c r="D98" s="40">
        <f>D96+D97</f>
        <v>57619256.259999976</v>
      </c>
      <c r="E98" s="41">
        <f>E96+E97</f>
        <v>1</v>
      </c>
      <c r="F98" s="40">
        <f>F96+F97</f>
        <v>61468165.009999916</v>
      </c>
      <c r="G98" s="41">
        <f>G96+G97</f>
        <v>1</v>
      </c>
      <c r="H98" s="42">
        <f>G98-E98</f>
        <v>0</v>
      </c>
      <c r="J98" s="74"/>
      <c r="K98" s="19"/>
      <c r="L98" s="19"/>
    </row>
    <row r="99" spans="2:12" s="18" customFormat="1" ht="7.5" customHeight="1" thickBot="1">
      <c r="B99" s="30"/>
      <c r="C99" s="26"/>
      <c r="D99" s="27"/>
      <c r="E99" s="28"/>
      <c r="F99" s="27"/>
      <c r="G99" s="28"/>
      <c r="H99" s="29"/>
      <c r="J99" s="74"/>
      <c r="K99" s="19"/>
      <c r="L99" s="19"/>
    </row>
    <row r="100" spans="2:8" ht="12.75">
      <c r="B100" s="31" t="s">
        <v>30</v>
      </c>
      <c r="C100" s="32" t="s">
        <v>12</v>
      </c>
      <c r="D100" s="33">
        <f>'Measure 6 personnel'!F20</f>
        <v>36269593.63000004</v>
      </c>
      <c r="E100" s="34">
        <f>D100/D102</f>
        <v>0.4427058333368672</v>
      </c>
      <c r="F100" s="33">
        <f>'Measure 6 personnel'!G20</f>
        <v>39226174.07999995</v>
      </c>
      <c r="G100" s="34">
        <f>F100/F102</f>
        <v>0.44904133685965936</v>
      </c>
      <c r="H100" s="35">
        <f>G100-E100</f>
        <v>0.006335503522792163</v>
      </c>
    </row>
    <row r="101" spans="2:8" ht="12.75">
      <c r="B101" s="36"/>
      <c r="C101" s="6" t="s">
        <v>13</v>
      </c>
      <c r="D101" s="12">
        <f>'Measure 6 expense'!F20</f>
        <v>45657480.51000005</v>
      </c>
      <c r="E101" s="7">
        <f>D101/D102</f>
        <v>0.5572941666631328</v>
      </c>
      <c r="F101" s="12">
        <f>'Measure 6 expense'!G20</f>
        <v>48129200.26999995</v>
      </c>
      <c r="G101" s="7">
        <f>F101/F102</f>
        <v>0.5509586631403407</v>
      </c>
      <c r="H101" s="37">
        <f>G101-E101</f>
        <v>-0.0063355035227921075</v>
      </c>
    </row>
    <row r="102" spans="2:12" s="4" customFormat="1" ht="13.5" thickBot="1">
      <c r="B102" s="38"/>
      <c r="C102" s="39" t="s">
        <v>14</v>
      </c>
      <c r="D102" s="40">
        <f>D100+D101</f>
        <v>81927074.14000009</v>
      </c>
      <c r="E102" s="41">
        <f>E100+E101</f>
        <v>1</v>
      </c>
      <c r="F102" s="40">
        <f>F100+F101</f>
        <v>87355374.3499999</v>
      </c>
      <c r="G102" s="41">
        <f>G100+G101</f>
        <v>1</v>
      </c>
      <c r="H102" s="42">
        <f>G102-E102</f>
        <v>0</v>
      </c>
      <c r="J102" s="74"/>
      <c r="K102" s="17"/>
      <c r="L102" s="17"/>
    </row>
    <row r="103" spans="2:12" s="18" customFormat="1" ht="7.5" customHeight="1" thickBot="1">
      <c r="B103" s="30"/>
      <c r="C103" s="26"/>
      <c r="D103" s="27"/>
      <c r="E103" s="28"/>
      <c r="F103" s="27"/>
      <c r="G103" s="28"/>
      <c r="H103" s="29"/>
      <c r="J103" s="74"/>
      <c r="K103" s="19"/>
      <c r="L103" s="19"/>
    </row>
    <row r="104" spans="2:8" ht="12.75">
      <c r="B104" s="31" t="s">
        <v>34</v>
      </c>
      <c r="C104" s="32" t="s">
        <v>12</v>
      </c>
      <c r="D104" s="33">
        <f>'Measure 6 personnel'!F29</f>
        <v>20981388.14666665</v>
      </c>
      <c r="E104" s="34">
        <f>D104/D106</f>
        <v>0.428095073456849</v>
      </c>
      <c r="F104" s="33">
        <f>'Measure 6 personnel'!G29</f>
        <v>20792187.87000003</v>
      </c>
      <c r="G104" s="34">
        <f>F104/F106</f>
        <v>0.4303022065554565</v>
      </c>
      <c r="H104" s="35">
        <f>G104-E104</f>
        <v>0.0022071330986074833</v>
      </c>
    </row>
    <row r="105" spans="2:8" ht="12.75">
      <c r="B105" s="36"/>
      <c r="C105" s="6" t="s">
        <v>13</v>
      </c>
      <c r="D105" s="12">
        <f>'Measure 6 expense'!F29</f>
        <v>28029659.74333325</v>
      </c>
      <c r="E105" s="7">
        <f>D105/D106</f>
        <v>0.5719049265431511</v>
      </c>
      <c r="F105" s="12">
        <f>'Measure 6 expense'!G29</f>
        <v>27527777.850000005</v>
      </c>
      <c r="G105" s="7">
        <f>F105/F106</f>
        <v>0.5696977934445435</v>
      </c>
      <c r="H105" s="37">
        <f>G105-E105</f>
        <v>-0.002207133098607539</v>
      </c>
    </row>
    <row r="106" spans="2:12" s="4" customFormat="1" ht="13.5" thickBot="1">
      <c r="B106" s="38"/>
      <c r="C106" s="39" t="s">
        <v>14</v>
      </c>
      <c r="D106" s="40">
        <f>D104+D105</f>
        <v>49011047.8899999</v>
      </c>
      <c r="E106" s="41">
        <f>E104+E105</f>
        <v>1</v>
      </c>
      <c r="F106" s="40">
        <f>F104+F105</f>
        <v>48319965.720000036</v>
      </c>
      <c r="G106" s="41">
        <f>G104+G105</f>
        <v>1</v>
      </c>
      <c r="H106" s="42">
        <f>G106-E106</f>
        <v>0</v>
      </c>
      <c r="J106" s="74"/>
      <c r="K106" s="17"/>
      <c r="L106" s="17"/>
    </row>
    <row r="107" spans="2:12" s="18" customFormat="1" ht="7.5" customHeight="1" thickBot="1">
      <c r="B107" s="30"/>
      <c r="C107" s="26"/>
      <c r="D107" s="27"/>
      <c r="E107" s="28"/>
      <c r="F107" s="27"/>
      <c r="G107" s="28"/>
      <c r="H107" s="29"/>
      <c r="J107" s="74"/>
      <c r="K107" s="19"/>
      <c r="L107" s="19"/>
    </row>
    <row r="108" spans="2:12" s="8" customFormat="1" ht="12.75">
      <c r="B108" s="31" t="s">
        <v>35</v>
      </c>
      <c r="C108" s="32" t="s">
        <v>12</v>
      </c>
      <c r="D108" s="33">
        <f>'Measure 6 personnel'!F30</f>
        <v>5229457.733333333</v>
      </c>
      <c r="E108" s="34">
        <f>D108/D110</f>
        <v>0.4177697655566255</v>
      </c>
      <c r="F108" s="33">
        <f>'Measure 6 personnel'!G30</f>
        <v>5800626.229999999</v>
      </c>
      <c r="G108" s="34">
        <f>F108/F110</f>
        <v>0.4063601208109913</v>
      </c>
      <c r="H108" s="35">
        <f>G108-E108</f>
        <v>-0.011409644745634162</v>
      </c>
      <c r="J108" s="75"/>
      <c r="K108" s="16"/>
      <c r="L108" s="16"/>
    </row>
    <row r="109" spans="2:12" s="8" customFormat="1" ht="12.75">
      <c r="B109" s="36"/>
      <c r="C109" s="6" t="s">
        <v>13</v>
      </c>
      <c r="D109" s="12">
        <f>'Measure 6 expense'!F30</f>
        <v>7288101.3733333275</v>
      </c>
      <c r="E109" s="7">
        <f>D109/D110</f>
        <v>0.5822302344433744</v>
      </c>
      <c r="F109" s="12">
        <f>'Measure 6 expense'!G30</f>
        <v>8473968.970000006</v>
      </c>
      <c r="G109" s="7">
        <f>F109/F110</f>
        <v>0.5936398791890087</v>
      </c>
      <c r="H109" s="37">
        <f>G109-E109</f>
        <v>0.011409644745634329</v>
      </c>
      <c r="J109" s="75"/>
      <c r="K109" s="16"/>
      <c r="L109" s="16"/>
    </row>
    <row r="110" spans="2:12" s="18" customFormat="1" ht="12" customHeight="1" thickBot="1">
      <c r="B110" s="38"/>
      <c r="C110" s="39" t="s">
        <v>14</v>
      </c>
      <c r="D110" s="40">
        <f>D108+D109</f>
        <v>12517559.106666662</v>
      </c>
      <c r="E110" s="41">
        <f>E108+E109</f>
        <v>0.9999999999999999</v>
      </c>
      <c r="F110" s="40">
        <f>F108+F109</f>
        <v>14274595.200000005</v>
      </c>
      <c r="G110" s="41">
        <f>G108+G109</f>
        <v>1</v>
      </c>
      <c r="H110" s="42">
        <f>G110-E110</f>
        <v>0</v>
      </c>
      <c r="J110" s="74"/>
      <c r="K110" s="19"/>
      <c r="L110" s="19"/>
    </row>
    <row r="111" spans="2:12" s="18" customFormat="1" ht="7.5" customHeight="1" thickBot="1">
      <c r="B111" s="30"/>
      <c r="C111" s="26"/>
      <c r="D111" s="27"/>
      <c r="E111" s="28"/>
      <c r="F111" s="27"/>
      <c r="G111" s="28"/>
      <c r="H111" s="29"/>
      <c r="J111" s="74"/>
      <c r="K111" s="19"/>
      <c r="L111" s="19"/>
    </row>
    <row r="112" spans="2:8" ht="12.75">
      <c r="B112" s="31" t="s">
        <v>37</v>
      </c>
      <c r="C112" s="32" t="s">
        <v>12</v>
      </c>
      <c r="D112" s="33">
        <f>'Measure 6 personnel'!F32</f>
        <v>4485659.383333333</v>
      </c>
      <c r="E112" s="34">
        <f>D112/D114</f>
        <v>0.43957685610473335</v>
      </c>
      <c r="F112" s="33">
        <f>'Measure 6 personnel'!G32</f>
        <v>4924343.659999999</v>
      </c>
      <c r="G112" s="34">
        <f>F112/F114</f>
        <v>0.45124073966325245</v>
      </c>
      <c r="H112" s="35">
        <f>G112-E112</f>
        <v>0.011663883558519106</v>
      </c>
    </row>
    <row r="113" spans="2:8" ht="12.75">
      <c r="B113" s="36"/>
      <c r="C113" s="6" t="s">
        <v>13</v>
      </c>
      <c r="D113" s="12">
        <f>'Measure 6 expense'!F32</f>
        <v>5718834.599999997</v>
      </c>
      <c r="E113" s="7">
        <f>D113/D114</f>
        <v>0.5604231438952666</v>
      </c>
      <c r="F113" s="12">
        <f>'Measure 6 expense'!G32</f>
        <v>5988553.220000001</v>
      </c>
      <c r="G113" s="7">
        <f>F113/F114</f>
        <v>0.5487592603367476</v>
      </c>
      <c r="H113" s="37">
        <f>G113-E113</f>
        <v>-0.011663883558518995</v>
      </c>
    </row>
    <row r="114" spans="2:12" s="4" customFormat="1" ht="13.5" thickBot="1">
      <c r="B114" s="38"/>
      <c r="C114" s="39" t="s">
        <v>14</v>
      </c>
      <c r="D114" s="40">
        <f>D112+D113</f>
        <v>10204493.98333333</v>
      </c>
      <c r="E114" s="41">
        <f>E112+E113</f>
        <v>1</v>
      </c>
      <c r="F114" s="40">
        <f>F112+F113</f>
        <v>10912896.879999999</v>
      </c>
      <c r="G114" s="41">
        <f>G112+G113</f>
        <v>1</v>
      </c>
      <c r="H114" s="42">
        <f>G114-E114</f>
        <v>0</v>
      </c>
      <c r="J114" s="74"/>
      <c r="K114" s="17"/>
      <c r="L114" s="17"/>
    </row>
    <row r="115" spans="2:12" s="18" customFormat="1" ht="7.5" customHeight="1" thickBot="1">
      <c r="B115" s="30"/>
      <c r="C115" s="26"/>
      <c r="D115" s="27"/>
      <c r="E115" s="28"/>
      <c r="F115" s="27"/>
      <c r="G115" s="28"/>
      <c r="H115" s="29"/>
      <c r="J115" s="74"/>
      <c r="K115" s="19"/>
      <c r="L115" s="19"/>
    </row>
    <row r="116" spans="2:12" s="8" customFormat="1" ht="12.75">
      <c r="B116" s="43" t="s">
        <v>51</v>
      </c>
      <c r="C116" s="32" t="s">
        <v>12</v>
      </c>
      <c r="D116" s="33">
        <f>'Measure 6 personnel'!F26</f>
        <v>2835152.7133333352</v>
      </c>
      <c r="E116" s="34">
        <f>D116/D118</f>
        <v>0.4402663900198604</v>
      </c>
      <c r="F116" s="33">
        <f>'Measure 6 personnel'!G26</f>
        <v>2152234.2200000016</v>
      </c>
      <c r="G116" s="34">
        <f>F116/F118</f>
        <v>0.42226339047151035</v>
      </c>
      <c r="H116" s="35">
        <f>G116-E116</f>
        <v>-0.01800299954835005</v>
      </c>
      <c r="J116" s="75"/>
      <c r="K116" s="16"/>
      <c r="L116" s="16"/>
    </row>
    <row r="117" spans="2:12" s="8" customFormat="1" ht="12.75">
      <c r="B117" s="44"/>
      <c r="C117" s="6" t="s">
        <v>13</v>
      </c>
      <c r="D117" s="12">
        <f>'Measure 6 expense'!F26</f>
        <v>3604477.423333335</v>
      </c>
      <c r="E117" s="7">
        <f>D117/D118</f>
        <v>0.5597336099801397</v>
      </c>
      <c r="F117" s="12">
        <f>'Measure 6 expense'!G26</f>
        <v>2944665.6500000013</v>
      </c>
      <c r="G117" s="7">
        <f>F117/F118</f>
        <v>0.5777366095284896</v>
      </c>
      <c r="H117" s="37">
        <f>G117-E117</f>
        <v>0.01800299954834994</v>
      </c>
      <c r="J117" s="75"/>
      <c r="K117" s="16"/>
      <c r="L117" s="16"/>
    </row>
    <row r="118" spans="2:12" s="18" customFormat="1" ht="13.5" thickBot="1">
      <c r="B118" s="45"/>
      <c r="C118" s="39" t="s">
        <v>14</v>
      </c>
      <c r="D118" s="40">
        <f>D116+D117</f>
        <v>6439630.13666667</v>
      </c>
      <c r="E118" s="41">
        <f>E116+E117</f>
        <v>1</v>
      </c>
      <c r="F118" s="40">
        <f>F116+F117</f>
        <v>5096899.870000003</v>
      </c>
      <c r="G118" s="41">
        <f>G116+G117</f>
        <v>1</v>
      </c>
      <c r="H118" s="42">
        <f>G118-E118</f>
        <v>0</v>
      </c>
      <c r="J118" s="74"/>
      <c r="K118" s="19"/>
      <c r="L118" s="19"/>
    </row>
    <row r="119" spans="2:12" s="18" customFormat="1" ht="7.5" customHeight="1" thickBot="1">
      <c r="B119" s="30"/>
      <c r="C119" s="26"/>
      <c r="D119" s="27"/>
      <c r="E119" s="28"/>
      <c r="F119" s="27"/>
      <c r="G119" s="28"/>
      <c r="H119" s="29"/>
      <c r="J119" s="74"/>
      <c r="K119" s="19"/>
      <c r="L119" s="19"/>
    </row>
    <row r="120" spans="2:8" ht="12.75">
      <c r="B120" s="31" t="s">
        <v>38</v>
      </c>
      <c r="C120" s="32" t="s">
        <v>12</v>
      </c>
      <c r="D120" s="33">
        <f>'Measure 6 personnel'!F33</f>
        <v>23427569.49000001</v>
      </c>
      <c r="E120" s="34">
        <f>D120/D122</f>
        <v>0.4218511735964326</v>
      </c>
      <c r="F120" s="33">
        <f>'Measure 6 personnel'!G33</f>
        <v>24198950.34000004</v>
      </c>
      <c r="G120" s="34">
        <f>F120/F122</f>
        <v>0.4219647494524877</v>
      </c>
      <c r="H120" s="35">
        <f>G120-E120</f>
        <v>0.00011357585605509257</v>
      </c>
    </row>
    <row r="121" spans="2:8" ht="12.75">
      <c r="B121" s="36"/>
      <c r="C121" s="6" t="s">
        <v>13</v>
      </c>
      <c r="D121" s="12">
        <f>'Measure 6 expense'!F33</f>
        <v>32107583.560000006</v>
      </c>
      <c r="E121" s="7">
        <f>D121/D122</f>
        <v>0.5781488264035675</v>
      </c>
      <c r="F121" s="12">
        <f>'Measure 6 expense'!G33</f>
        <v>33149324.299999934</v>
      </c>
      <c r="G121" s="7">
        <f>F121/F122</f>
        <v>0.5780352505475124</v>
      </c>
      <c r="H121" s="37">
        <f>G121-E121</f>
        <v>-0.00011357585605509257</v>
      </c>
    </row>
    <row r="122" spans="2:12" s="4" customFormat="1" ht="13.5" thickBot="1">
      <c r="B122" s="38"/>
      <c r="C122" s="39" t="s">
        <v>14</v>
      </c>
      <c r="D122" s="40">
        <f>D120+D121</f>
        <v>55535153.05000001</v>
      </c>
      <c r="E122" s="41">
        <f>E120+E121</f>
        <v>1</v>
      </c>
      <c r="F122" s="40">
        <f>F120+F121</f>
        <v>57348274.63999997</v>
      </c>
      <c r="G122" s="41">
        <f>G120+G121</f>
        <v>1</v>
      </c>
      <c r="H122" s="42">
        <f>G122-E122</f>
        <v>0</v>
      </c>
      <c r="J122" s="74"/>
      <c r="K122" s="17"/>
      <c r="L122" s="17"/>
    </row>
    <row r="123" spans="2:12" s="18" customFormat="1" ht="7.5" customHeight="1" thickBot="1">
      <c r="B123" s="30"/>
      <c r="C123" s="26"/>
      <c r="D123" s="27"/>
      <c r="E123" s="28"/>
      <c r="F123" s="27"/>
      <c r="G123" s="28"/>
      <c r="H123" s="29"/>
      <c r="J123" s="74"/>
      <c r="K123" s="19"/>
      <c r="L123" s="19"/>
    </row>
    <row r="124" spans="2:8" ht="12.75">
      <c r="B124" s="31" t="s">
        <v>39</v>
      </c>
      <c r="C124" s="32" t="s">
        <v>12</v>
      </c>
      <c r="D124" s="33">
        <f>'Measure 6 personnel'!F34</f>
        <v>17936159.94666666</v>
      </c>
      <c r="E124" s="34">
        <f>D124/D126</f>
        <v>0.4307702598781755</v>
      </c>
      <c r="F124" s="33">
        <f>'Measure 6 personnel'!G34</f>
        <v>18462420.119999997</v>
      </c>
      <c r="G124" s="34">
        <f>F124/F126</f>
        <v>0.4331839684302751</v>
      </c>
      <c r="H124" s="35">
        <f>G124-E124</f>
        <v>0.0024137085520996027</v>
      </c>
    </row>
    <row r="125" spans="2:8" ht="12.75">
      <c r="B125" s="36"/>
      <c r="C125" s="6" t="s">
        <v>13</v>
      </c>
      <c r="D125" s="12">
        <f>'Measure 6 expense'!F34</f>
        <v>23701254.74333334</v>
      </c>
      <c r="E125" s="7">
        <f>D125/D126</f>
        <v>0.5692297401218246</v>
      </c>
      <c r="F125" s="12">
        <f>'Measure 6 expense'!G34</f>
        <v>24157855.47999994</v>
      </c>
      <c r="G125" s="7">
        <f>F125/F126</f>
        <v>0.5668160315697249</v>
      </c>
      <c r="H125" s="37">
        <f>G125-E125</f>
        <v>-0.002413708552099658</v>
      </c>
    </row>
    <row r="126" spans="2:12" s="4" customFormat="1" ht="13.5" thickBot="1">
      <c r="B126" s="38"/>
      <c r="C126" s="39" t="s">
        <v>14</v>
      </c>
      <c r="D126" s="40">
        <f>D124+D125</f>
        <v>41637414.69</v>
      </c>
      <c r="E126" s="41">
        <f>E124+E125</f>
        <v>1</v>
      </c>
      <c r="F126" s="40">
        <f>F124+F125</f>
        <v>42620275.599999934</v>
      </c>
      <c r="G126" s="41">
        <f>G124+G125</f>
        <v>1</v>
      </c>
      <c r="H126" s="42">
        <f>G126-E126</f>
        <v>0</v>
      </c>
      <c r="J126" s="74"/>
      <c r="K126" s="17"/>
      <c r="L126" s="17"/>
    </row>
    <row r="127" spans="2:12" s="18" customFormat="1" ht="7.5" customHeight="1" thickBot="1">
      <c r="B127" s="30"/>
      <c r="C127" s="26"/>
      <c r="D127" s="27"/>
      <c r="E127" s="28"/>
      <c r="F127" s="27"/>
      <c r="G127" s="28"/>
      <c r="H127" s="29"/>
      <c r="J127" s="74"/>
      <c r="K127" s="19"/>
      <c r="L127" s="19"/>
    </row>
    <row r="128" spans="2:8" ht="12.75">
      <c r="B128" s="31" t="s">
        <v>40</v>
      </c>
      <c r="C128" s="32" t="s">
        <v>12</v>
      </c>
      <c r="D128" s="33">
        <f>'Measure 6 personnel'!F35</f>
        <v>28847664.840000015</v>
      </c>
      <c r="E128" s="34">
        <f>D128/D130</f>
        <v>0.4241621840299905</v>
      </c>
      <c r="F128" s="33">
        <f>'Measure 6 personnel'!G35</f>
        <v>31241772.199999973</v>
      </c>
      <c r="G128" s="34">
        <f>F128/F130</f>
        <v>0.43924492190092895</v>
      </c>
      <c r="H128" s="35">
        <f>G128-E128</f>
        <v>0.015082737870938445</v>
      </c>
    </row>
    <row r="129" spans="2:8" ht="12.75">
      <c r="B129" s="36"/>
      <c r="C129" s="6" t="s">
        <v>13</v>
      </c>
      <c r="D129" s="12">
        <f>'Measure 6 expense'!F35</f>
        <v>39163265.710000016</v>
      </c>
      <c r="E129" s="7">
        <f>D129/D130</f>
        <v>0.5758378159700096</v>
      </c>
      <c r="F129" s="12">
        <f>'Measure 6 expense'!G35</f>
        <v>39884314.050000004</v>
      </c>
      <c r="G129" s="7">
        <f>F129/F130</f>
        <v>0.5607550780990711</v>
      </c>
      <c r="H129" s="37">
        <f>G129-E129</f>
        <v>-0.0150827378709385</v>
      </c>
    </row>
    <row r="130" spans="2:12" s="4" customFormat="1" ht="13.5" thickBot="1">
      <c r="B130" s="38"/>
      <c r="C130" s="39" t="s">
        <v>14</v>
      </c>
      <c r="D130" s="40">
        <f>D128+D129</f>
        <v>68010930.55000003</v>
      </c>
      <c r="E130" s="41">
        <f>E128+E129</f>
        <v>1</v>
      </c>
      <c r="F130" s="40">
        <f>F128+F129</f>
        <v>71126086.24999997</v>
      </c>
      <c r="G130" s="41">
        <f>G128+G129</f>
        <v>1</v>
      </c>
      <c r="H130" s="42">
        <f>G130-E130</f>
        <v>0</v>
      </c>
      <c r="J130" s="74"/>
      <c r="K130" s="17"/>
      <c r="L130" s="17"/>
    </row>
    <row r="131" spans="2:12" s="18" customFormat="1" ht="7.5" customHeight="1" thickBot="1">
      <c r="B131" s="30"/>
      <c r="C131" s="26"/>
      <c r="D131" s="27"/>
      <c r="E131" s="28"/>
      <c r="F131" s="27"/>
      <c r="G131" s="28"/>
      <c r="H131" s="29"/>
      <c r="J131" s="74"/>
      <c r="K131" s="19"/>
      <c r="L131" s="19"/>
    </row>
    <row r="132" spans="2:12" s="8" customFormat="1" ht="12.75">
      <c r="B132" s="31" t="s">
        <v>43</v>
      </c>
      <c r="C132" s="32" t="s">
        <v>12</v>
      </c>
      <c r="D132" s="33">
        <f>'Measure 6 personnel'!F38</f>
        <v>21543081.049999993</v>
      </c>
      <c r="E132" s="34">
        <f>D132/D134</f>
        <v>0.41164250306664213</v>
      </c>
      <c r="F132" s="33">
        <f>'Measure 6 personnel'!G38</f>
        <v>23404596.100000035</v>
      </c>
      <c r="G132" s="34">
        <f>F132/F134</f>
        <v>0.41411269204212586</v>
      </c>
      <c r="H132" s="35">
        <f>G132-E132</f>
        <v>0.0024701889754837336</v>
      </c>
      <c r="J132" s="75"/>
      <c r="K132" s="16"/>
      <c r="L132" s="16"/>
    </row>
    <row r="133" spans="2:12" s="8" customFormat="1" ht="12.75">
      <c r="B133" s="36"/>
      <c r="C133" s="6" t="s">
        <v>13</v>
      </c>
      <c r="D133" s="12">
        <f>'Measure 6 expense'!F38</f>
        <v>30791361.796666678</v>
      </c>
      <c r="E133" s="7">
        <f>D133/D134</f>
        <v>0.5883574969333578</v>
      </c>
      <c r="F133" s="12">
        <f>'Measure 6 expense'!G38</f>
        <v>33112860.50000002</v>
      </c>
      <c r="G133" s="7">
        <f>F133/F134</f>
        <v>0.5858873079578741</v>
      </c>
      <c r="H133" s="37">
        <f>G133-E133</f>
        <v>-0.002470188975483678</v>
      </c>
      <c r="J133" s="75"/>
      <c r="K133" s="16"/>
      <c r="L133" s="16"/>
    </row>
    <row r="134" spans="2:12" s="4" customFormat="1" ht="13.5" thickBot="1">
      <c r="B134" s="38"/>
      <c r="C134" s="39" t="s">
        <v>14</v>
      </c>
      <c r="D134" s="40">
        <f>D132+D133</f>
        <v>52334442.84666667</v>
      </c>
      <c r="E134" s="41">
        <f>E132+E133</f>
        <v>1</v>
      </c>
      <c r="F134" s="40">
        <f>F132+F133</f>
        <v>56517456.60000005</v>
      </c>
      <c r="G134" s="41">
        <f>G132+G133</f>
        <v>1</v>
      </c>
      <c r="H134" s="42">
        <f>G134-E134</f>
        <v>0</v>
      </c>
      <c r="J134" s="74"/>
      <c r="K134" s="17"/>
      <c r="L134" s="17"/>
    </row>
    <row r="135" spans="2:12" s="18" customFormat="1" ht="7.5" customHeight="1" thickBot="1">
      <c r="B135" s="30"/>
      <c r="C135" s="26"/>
      <c r="D135" s="27"/>
      <c r="E135" s="28"/>
      <c r="F135" s="27"/>
      <c r="G135" s="28"/>
      <c r="H135" s="29"/>
      <c r="J135" s="74"/>
      <c r="K135" s="19"/>
      <c r="L135" s="19"/>
    </row>
    <row r="136" spans="2:8" ht="12.75">
      <c r="B136" s="31" t="s">
        <v>41</v>
      </c>
      <c r="C136" s="32" t="s">
        <v>12</v>
      </c>
      <c r="D136" s="33">
        <f>'Measure 6 personnel'!F36</f>
        <v>107988987.96666665</v>
      </c>
      <c r="E136" s="34">
        <f>D136/D138</f>
        <v>0.4327497895172867</v>
      </c>
      <c r="F136" s="33">
        <f>'Measure 6 personnel'!G36</f>
        <v>114363139.79000007</v>
      </c>
      <c r="G136" s="34">
        <f>F136/F138</f>
        <v>0.4316833126027996</v>
      </c>
      <c r="H136" s="35">
        <f>G136-E136</f>
        <v>-0.0010664769144871356</v>
      </c>
    </row>
    <row r="137" spans="2:8" ht="12.75">
      <c r="B137" s="36"/>
      <c r="C137" s="6" t="s">
        <v>13</v>
      </c>
      <c r="D137" s="12">
        <f>'Measure 6 expense'!F36</f>
        <v>141552411.2033332</v>
      </c>
      <c r="E137" s="7">
        <f>D137/D138</f>
        <v>0.5672502104827134</v>
      </c>
      <c r="F137" s="12">
        <f>'Measure 6 expense'!G36</f>
        <v>150560558.79000008</v>
      </c>
      <c r="G137" s="7">
        <f>F137/F138</f>
        <v>0.5683166873972003</v>
      </c>
      <c r="H137" s="37">
        <f>G137-E137</f>
        <v>0.0010664769144869135</v>
      </c>
    </row>
    <row r="138" spans="2:12" s="4" customFormat="1" ht="13.5" thickBot="1">
      <c r="B138" s="38"/>
      <c r="C138" s="39" t="s">
        <v>14</v>
      </c>
      <c r="D138" s="40">
        <f>D136+D137</f>
        <v>249541399.16999984</v>
      </c>
      <c r="E138" s="41">
        <f>E136+E137</f>
        <v>1</v>
      </c>
      <c r="F138" s="40">
        <f>F136+F137</f>
        <v>264923698.58000016</v>
      </c>
      <c r="G138" s="41">
        <f>G136+G137</f>
        <v>0.9999999999999999</v>
      </c>
      <c r="H138" s="42">
        <f>G138-E138</f>
        <v>0</v>
      </c>
      <c r="J138" s="74"/>
      <c r="K138" s="17"/>
      <c r="L138" s="17"/>
    </row>
    <row r="139" spans="2:12" s="18" customFormat="1" ht="7.5" customHeight="1" thickBot="1">
      <c r="B139" s="30"/>
      <c r="C139" s="26"/>
      <c r="D139" s="27"/>
      <c r="E139" s="28"/>
      <c r="F139" s="27"/>
      <c r="G139" s="28"/>
      <c r="H139" s="29"/>
      <c r="J139" s="74"/>
      <c r="K139" s="19"/>
      <c r="L139" s="19"/>
    </row>
    <row r="140" spans="2:8" ht="12.75">
      <c r="B140" s="31" t="s">
        <v>44</v>
      </c>
      <c r="C140" s="32" t="s">
        <v>12</v>
      </c>
      <c r="D140" s="33">
        <f>'Measure 6 personnel'!F39</f>
        <v>21055276.093333345</v>
      </c>
      <c r="E140" s="34">
        <f>D140/D142</f>
        <v>0.4428316987887582</v>
      </c>
      <c r="F140" s="33">
        <f>'Measure 6 personnel'!G39</f>
        <v>21209159.080000006</v>
      </c>
      <c r="G140" s="34">
        <f>F140/F142</f>
        <v>0.4443426573789251</v>
      </c>
      <c r="H140" s="35">
        <f>G140-E140</f>
        <v>0.0015109585901668665</v>
      </c>
    </row>
    <row r="141" spans="2:8" ht="12.75">
      <c r="B141" s="36"/>
      <c r="C141" s="6" t="s">
        <v>13</v>
      </c>
      <c r="D141" s="12">
        <f>'Measure 6 expense'!F39</f>
        <v>26491627.5066667</v>
      </c>
      <c r="E141" s="7">
        <f>D141/D142</f>
        <v>0.5571683012112417</v>
      </c>
      <c r="F141" s="12">
        <f>'Measure 6 expense'!G39</f>
        <v>26522380.370000016</v>
      </c>
      <c r="G141" s="7">
        <f>F141/F142</f>
        <v>0.5556573426210749</v>
      </c>
      <c r="H141" s="37">
        <f>G141-E141</f>
        <v>-0.001510958590166811</v>
      </c>
    </row>
    <row r="142" spans="2:12" s="4" customFormat="1" ht="13.5" thickBot="1">
      <c r="B142" s="38"/>
      <c r="C142" s="39" t="s">
        <v>14</v>
      </c>
      <c r="D142" s="40">
        <f>D140+D141</f>
        <v>47546903.600000046</v>
      </c>
      <c r="E142" s="41">
        <f>E140+E141</f>
        <v>1</v>
      </c>
      <c r="F142" s="40">
        <f>F140+F141</f>
        <v>47731539.45000002</v>
      </c>
      <c r="G142" s="41">
        <f>G140+G141</f>
        <v>1</v>
      </c>
      <c r="H142" s="42">
        <f>G142-E142</f>
        <v>0</v>
      </c>
      <c r="J142" s="74"/>
      <c r="K142" s="17"/>
      <c r="L142" s="17"/>
    </row>
    <row r="143" spans="2:12" s="18" customFormat="1" ht="7.5" customHeight="1" thickBot="1">
      <c r="B143" s="30"/>
      <c r="C143" s="26"/>
      <c r="D143" s="27"/>
      <c r="E143" s="28"/>
      <c r="F143" s="27"/>
      <c r="G143" s="28"/>
      <c r="H143" s="29"/>
      <c r="J143" s="74"/>
      <c r="K143" s="19"/>
      <c r="L143" s="19"/>
    </row>
    <row r="144" spans="2:8" ht="12.75">
      <c r="B144" s="31" t="s">
        <v>45</v>
      </c>
      <c r="C144" s="32" t="s">
        <v>12</v>
      </c>
      <c r="D144" s="33">
        <f>'Measure 6 personnel'!F40</f>
        <v>26382251.326666698</v>
      </c>
      <c r="E144" s="34">
        <f>D144/D146</f>
        <v>0.4312649935049381</v>
      </c>
      <c r="F144" s="33">
        <f>'Measure 6 personnel'!G40</f>
        <v>26295668.880000014</v>
      </c>
      <c r="G144" s="34">
        <f>F144/F146</f>
        <v>0.42347968788289536</v>
      </c>
      <c r="H144" s="35">
        <f>G144-E144</f>
        <v>-0.007785305622042715</v>
      </c>
    </row>
    <row r="145" spans="2:8" ht="12.75">
      <c r="B145" s="36"/>
      <c r="C145" s="6" t="s">
        <v>13</v>
      </c>
      <c r="D145" s="12">
        <f>'Measure 6 expense'!F40</f>
        <v>34791856.76000001</v>
      </c>
      <c r="E145" s="7">
        <f>D145/D146</f>
        <v>0.5687350064950619</v>
      </c>
      <c r="F145" s="12">
        <f>'Measure 6 expense'!G40</f>
        <v>35798617.17999997</v>
      </c>
      <c r="G145" s="7">
        <f>F145/F146</f>
        <v>0.5765203121171046</v>
      </c>
      <c r="H145" s="37">
        <f>G145-E145</f>
        <v>0.007785305622042715</v>
      </c>
    </row>
    <row r="146" spans="2:12" s="4" customFormat="1" ht="13.5" thickBot="1">
      <c r="B146" s="38"/>
      <c r="C146" s="39" t="s">
        <v>14</v>
      </c>
      <c r="D146" s="40">
        <f>D144+D145</f>
        <v>61174108.08666671</v>
      </c>
      <c r="E146" s="41">
        <f>E144+E145</f>
        <v>1</v>
      </c>
      <c r="F146" s="40">
        <f>F144+F145</f>
        <v>62094286.05999999</v>
      </c>
      <c r="G146" s="41">
        <f>G144+G145</f>
        <v>1</v>
      </c>
      <c r="H146" s="42">
        <f>G146-E146</f>
        <v>0</v>
      </c>
      <c r="J146" s="74"/>
      <c r="K146" s="17"/>
      <c r="L146" s="17"/>
    </row>
    <row r="147" spans="2:12" s="18" customFormat="1" ht="7.5" customHeight="1" thickBot="1">
      <c r="B147" s="30"/>
      <c r="C147" s="26"/>
      <c r="D147" s="27"/>
      <c r="E147" s="28"/>
      <c r="F147" s="27"/>
      <c r="G147" s="28"/>
      <c r="H147" s="29"/>
      <c r="J147" s="74"/>
      <c r="K147" s="19"/>
      <c r="L147" s="19"/>
    </row>
    <row r="148" spans="2:8" ht="12.75">
      <c r="B148" s="31" t="s">
        <v>42</v>
      </c>
      <c r="C148" s="32" t="s">
        <v>12</v>
      </c>
      <c r="D148" s="33">
        <f>'Measure 6 personnel'!F37</f>
        <v>19635995.160000004</v>
      </c>
      <c r="E148" s="34">
        <f>D148/D150</f>
        <v>0.42199837051379635</v>
      </c>
      <c r="F148" s="33">
        <f>'Measure 6 personnel'!G37</f>
        <v>21333430.870000005</v>
      </c>
      <c r="G148" s="34">
        <f>F148/F150</f>
        <v>0.434970957478085</v>
      </c>
      <c r="H148" s="35">
        <f>G148-E148</f>
        <v>0.012972586964288657</v>
      </c>
    </row>
    <row r="149" spans="2:8" ht="12.75">
      <c r="B149" s="36"/>
      <c r="C149" s="6" t="s">
        <v>13</v>
      </c>
      <c r="D149" s="12">
        <f>'Measure 6 expense'!F37</f>
        <v>26894978.729999993</v>
      </c>
      <c r="E149" s="7">
        <f>D149/D150</f>
        <v>0.5780016294862036</v>
      </c>
      <c r="F149" s="12">
        <f>'Measure 6 expense'!G37</f>
        <v>27712213.450000003</v>
      </c>
      <c r="G149" s="7">
        <f>F149/F150</f>
        <v>0.565029042521915</v>
      </c>
      <c r="H149" s="37">
        <f>G149-E149</f>
        <v>-0.012972586964288602</v>
      </c>
    </row>
    <row r="150" spans="2:12" s="4" customFormat="1" ht="13.5" thickBot="1">
      <c r="B150" s="38"/>
      <c r="C150" s="39" t="s">
        <v>14</v>
      </c>
      <c r="D150" s="40">
        <f>D148+D149</f>
        <v>46530973.89</v>
      </c>
      <c r="E150" s="41">
        <f>E148+E149</f>
        <v>1</v>
      </c>
      <c r="F150" s="40">
        <f>F148+F149</f>
        <v>49045644.32000001</v>
      </c>
      <c r="G150" s="41">
        <f>G148+G149</f>
        <v>1</v>
      </c>
      <c r="H150" s="42">
        <f>G150-E150</f>
        <v>0</v>
      </c>
      <c r="J150" s="74"/>
      <c r="K150" s="17"/>
      <c r="L150" s="17"/>
    </row>
    <row r="151" spans="2:12" s="18" customFormat="1" ht="7.5" customHeight="1" thickBot="1">
      <c r="B151" s="30"/>
      <c r="C151" s="26"/>
      <c r="D151" s="27"/>
      <c r="E151" s="28"/>
      <c r="F151" s="27"/>
      <c r="G151" s="28"/>
      <c r="H151" s="29"/>
      <c r="J151" s="74"/>
      <c r="K151" s="19"/>
      <c r="L151" s="19"/>
    </row>
    <row r="152" spans="2:12" s="8" customFormat="1" ht="12.75">
      <c r="B152" s="43" t="s">
        <v>50</v>
      </c>
      <c r="C152" s="32" t="s">
        <v>12</v>
      </c>
      <c r="D152" s="33">
        <f>'Measure 6 personnel'!F27</f>
        <v>4529632.113333336</v>
      </c>
      <c r="E152" s="34">
        <f>D152/D154</f>
        <v>0.41745758565858004</v>
      </c>
      <c r="F152" s="33">
        <f>'Measure 6 personnel'!G27</f>
        <v>4048267.6699999967</v>
      </c>
      <c r="G152" s="34">
        <f>F152/F154</f>
        <v>0.43364562080313984</v>
      </c>
      <c r="H152" s="35">
        <f>G152-E152</f>
        <v>0.016188035144559798</v>
      </c>
      <c r="J152" s="75"/>
      <c r="K152" s="16"/>
      <c r="L152" s="16"/>
    </row>
    <row r="153" spans="2:12" s="8" customFormat="1" ht="12.75">
      <c r="B153" s="65"/>
      <c r="C153" s="6" t="s">
        <v>13</v>
      </c>
      <c r="D153" s="12">
        <f>'Measure 6 expense'!F27</f>
        <v>6320888.440000004</v>
      </c>
      <c r="E153" s="7">
        <f>D153/D154</f>
        <v>0.58254241434142</v>
      </c>
      <c r="F153" s="12">
        <f>'Measure 6 expense'!G27</f>
        <v>5287160.789999997</v>
      </c>
      <c r="G153" s="7">
        <f>F153/F154</f>
        <v>0.5663543791968603</v>
      </c>
      <c r="H153" s="37">
        <f>G153-E153</f>
        <v>-0.016188035144559687</v>
      </c>
      <c r="J153" s="75"/>
      <c r="K153" s="16"/>
      <c r="L153" s="16"/>
    </row>
    <row r="154" spans="2:12" s="18" customFormat="1" ht="13.5" thickBot="1">
      <c r="B154" s="66"/>
      <c r="C154" s="39" t="s">
        <v>14</v>
      </c>
      <c r="D154" s="40">
        <f>D152+D153</f>
        <v>10850520.55333334</v>
      </c>
      <c r="E154" s="41">
        <f>E152+E153</f>
        <v>1</v>
      </c>
      <c r="F154" s="40">
        <f>F152+F153</f>
        <v>9335428.459999993</v>
      </c>
      <c r="G154" s="41">
        <f>G152+G153</f>
        <v>1</v>
      </c>
      <c r="H154" s="42">
        <f>G154-E154</f>
        <v>0</v>
      </c>
      <c r="J154" s="74"/>
      <c r="K154" s="19"/>
      <c r="L154" s="19"/>
    </row>
    <row r="155" spans="2:12" s="18" customFormat="1" ht="7.5" customHeight="1" thickBot="1">
      <c r="B155" s="30"/>
      <c r="C155" s="26"/>
      <c r="D155" s="27"/>
      <c r="E155" s="28"/>
      <c r="F155" s="27"/>
      <c r="G155" s="28"/>
      <c r="H155" s="29"/>
      <c r="J155" s="74"/>
      <c r="K155" s="19"/>
      <c r="L155" s="19"/>
    </row>
    <row r="156" spans="2:8" ht="12.75">
      <c r="B156" s="31" t="s">
        <v>46</v>
      </c>
      <c r="C156" s="32" t="s">
        <v>12</v>
      </c>
      <c r="D156" s="33">
        <f>'Measure 6 personnel'!F41</f>
        <v>57474570.52000005</v>
      </c>
      <c r="E156" s="34">
        <f>D156/D158</f>
        <v>0.41682570539936226</v>
      </c>
      <c r="F156" s="33">
        <f>'Measure 6 personnel'!G41</f>
        <v>61565256.940000065</v>
      </c>
      <c r="G156" s="34">
        <f>F156/F158</f>
        <v>0.42742018124630127</v>
      </c>
      <c r="H156" s="35">
        <f>G156-E156</f>
        <v>0.010594475846939011</v>
      </c>
    </row>
    <row r="157" spans="2:8" ht="12.75">
      <c r="B157" s="36"/>
      <c r="C157" s="6" t="s">
        <v>13</v>
      </c>
      <c r="D157" s="12">
        <f>'Measure 6 expense'!F41</f>
        <v>80411768.48333336</v>
      </c>
      <c r="E157" s="7">
        <f>D157/D158</f>
        <v>0.5831742946006377</v>
      </c>
      <c r="F157" s="12">
        <f>'Measure 6 expense'!G41</f>
        <v>82473933.63000026</v>
      </c>
      <c r="G157" s="7">
        <f>F157/F158</f>
        <v>0.5725798187536988</v>
      </c>
      <c r="H157" s="37">
        <f>G157-E157</f>
        <v>-0.010594475846938955</v>
      </c>
    </row>
    <row r="158" spans="2:12" s="4" customFormat="1" ht="13.5" thickBot="1">
      <c r="B158" s="38"/>
      <c r="C158" s="39" t="s">
        <v>14</v>
      </c>
      <c r="D158" s="40">
        <f>D156+D157</f>
        <v>137886339.00333342</v>
      </c>
      <c r="E158" s="41">
        <f>E156+E157</f>
        <v>1</v>
      </c>
      <c r="F158" s="40">
        <f>F156+F157</f>
        <v>144039190.57000032</v>
      </c>
      <c r="G158" s="41">
        <f>G156+G157</f>
        <v>1</v>
      </c>
      <c r="H158" s="42">
        <f>G158-E158</f>
        <v>0</v>
      </c>
      <c r="J158" s="74"/>
      <c r="K158" s="17"/>
      <c r="L158" s="17"/>
    </row>
    <row r="159" spans="2:12" s="5" customFormat="1" ht="7.5" customHeight="1" thickBot="1">
      <c r="B159" s="48"/>
      <c r="C159" s="48"/>
      <c r="D159" s="52"/>
      <c r="E159" s="53"/>
      <c r="F159" s="52"/>
      <c r="G159" s="53"/>
      <c r="H159" s="54"/>
      <c r="J159" s="76"/>
      <c r="K159" s="14"/>
      <c r="L159" s="14"/>
    </row>
    <row r="160" spans="2:12" s="8" customFormat="1" ht="12.75">
      <c r="B160" s="31" t="s">
        <v>110</v>
      </c>
      <c r="C160" s="32" t="s">
        <v>12</v>
      </c>
      <c r="D160" s="33">
        <f>'Measure 6 personnel'!F43</f>
        <v>1014945322.5100002</v>
      </c>
      <c r="E160" s="34">
        <f>D160/D162</f>
        <v>1</v>
      </c>
      <c r="F160" s="33">
        <f>'Measure 6 personnel'!G43</f>
        <v>1070755051.9600005</v>
      </c>
      <c r="G160" s="34">
        <f>F160/F162</f>
        <v>1</v>
      </c>
      <c r="H160" s="35">
        <f>G160-E160</f>
        <v>0</v>
      </c>
      <c r="J160" s="75"/>
      <c r="K160" s="16"/>
      <c r="L160" s="16"/>
    </row>
    <row r="161" spans="2:12" s="8" customFormat="1" ht="12.75">
      <c r="B161" s="36"/>
      <c r="C161" s="6" t="s">
        <v>13</v>
      </c>
      <c r="D161" s="12">
        <f>'Measure 6 expense'!F44</f>
        <v>0</v>
      </c>
      <c r="E161" s="7">
        <f>D161/D162</f>
        <v>0</v>
      </c>
      <c r="F161" s="12">
        <f>'Measure 6 expense'!G44</f>
        <v>0</v>
      </c>
      <c r="G161" s="7">
        <f>F161/F162</f>
        <v>0</v>
      </c>
      <c r="H161" s="37">
        <f>G161-E161</f>
        <v>0</v>
      </c>
      <c r="J161" s="75"/>
      <c r="K161" s="16"/>
      <c r="L161" s="16"/>
    </row>
    <row r="162" spans="2:12" s="18" customFormat="1" ht="13.5" thickBot="1">
      <c r="B162" s="38"/>
      <c r="C162" s="39" t="s">
        <v>14</v>
      </c>
      <c r="D162" s="40">
        <f>D160+D161</f>
        <v>1014945322.5100002</v>
      </c>
      <c r="E162" s="41">
        <f>E160+E161</f>
        <v>1</v>
      </c>
      <c r="F162" s="40">
        <f>F160+F161</f>
        <v>1070755051.9600005</v>
      </c>
      <c r="G162" s="41">
        <f>G160+G161</f>
        <v>1</v>
      </c>
      <c r="H162" s="42">
        <f>G162-E162</f>
        <v>0</v>
      </c>
      <c r="J162" s="74"/>
      <c r="K162" s="19"/>
      <c r="L162" s="19"/>
    </row>
    <row r="163" spans="2:12" s="62" customFormat="1" ht="12.75">
      <c r="B163" s="63"/>
      <c r="C163" s="63"/>
      <c r="D163" s="55"/>
      <c r="E163" s="56"/>
      <c r="F163" s="55"/>
      <c r="G163" s="56"/>
      <c r="H163" s="57"/>
      <c r="J163" s="76"/>
      <c r="K163" s="61"/>
      <c r="L163" s="61"/>
    </row>
    <row r="164" spans="2:12" s="5" customFormat="1" ht="12.75">
      <c r="B164" s="9"/>
      <c r="C164" s="9"/>
      <c r="D164" s="58"/>
      <c r="E164" s="59"/>
      <c r="F164" s="58"/>
      <c r="G164" s="59"/>
      <c r="H164" s="60"/>
      <c r="J164" s="76"/>
      <c r="K164" s="14"/>
      <c r="L164" s="14"/>
    </row>
    <row r="165" spans="2:12" s="5" customFormat="1" ht="12.75">
      <c r="B165" s="9"/>
      <c r="C165" s="9"/>
      <c r="D165" s="58"/>
      <c r="E165" s="59"/>
      <c r="F165" s="58"/>
      <c r="G165" s="59"/>
      <c r="H165" s="60"/>
      <c r="J165" s="76"/>
      <c r="K165" s="14"/>
      <c r="L165" s="14"/>
    </row>
    <row r="166" spans="2:12" s="5" customFormat="1" ht="12.75">
      <c r="B166" s="9"/>
      <c r="C166" s="9"/>
      <c r="D166" s="64"/>
      <c r="F166" s="64"/>
      <c r="G166" s="59"/>
      <c r="H166" s="60"/>
      <c r="J166" s="76"/>
      <c r="K166" s="14"/>
      <c r="L166" s="14"/>
    </row>
    <row r="167" spans="2:12" s="5" customFormat="1" ht="12.75">
      <c r="B167" s="9"/>
      <c r="C167" s="9"/>
      <c r="D167" s="58"/>
      <c r="E167" s="59"/>
      <c r="F167" s="58"/>
      <c r="G167" s="59"/>
      <c r="H167" s="60"/>
      <c r="J167" s="76"/>
      <c r="K167" s="14"/>
      <c r="L167" s="14"/>
    </row>
    <row r="168" spans="4:12" s="5" customFormat="1" ht="12.75">
      <c r="D168" s="61"/>
      <c r="E168" s="62"/>
      <c r="F168" s="61"/>
      <c r="G168" s="62"/>
      <c r="H168" s="62"/>
      <c r="J168" s="76"/>
      <c r="K168" s="14"/>
      <c r="L168" s="14"/>
    </row>
    <row r="169" spans="4:12" s="5" customFormat="1" ht="12.75">
      <c r="D169" s="61"/>
      <c r="E169" s="62"/>
      <c r="F169" s="61"/>
      <c r="G169" s="62"/>
      <c r="H169" s="62"/>
      <c r="J169" s="76"/>
      <c r="K169" s="14"/>
      <c r="L169" s="14"/>
    </row>
    <row r="170" spans="4:12" s="5" customFormat="1" ht="12.75">
      <c r="D170" s="61"/>
      <c r="E170" s="62"/>
      <c r="F170" s="61"/>
      <c r="G170" s="62"/>
      <c r="H170" s="62"/>
      <c r="J170" s="76"/>
      <c r="K170" s="14"/>
      <c r="L170" s="14"/>
    </row>
    <row r="171" spans="2:12" s="5" customFormat="1" ht="12.75">
      <c r="B171" s="9"/>
      <c r="C171" s="9"/>
      <c r="D171" s="58"/>
      <c r="E171" s="59"/>
      <c r="F171" s="58"/>
      <c r="G171" s="59"/>
      <c r="H171" s="60"/>
      <c r="J171" s="76"/>
      <c r="K171" s="14"/>
      <c r="L171" s="14"/>
    </row>
    <row r="172" spans="2:12" s="5" customFormat="1" ht="12.75">
      <c r="B172" s="9"/>
      <c r="C172" s="9"/>
      <c r="D172" s="58"/>
      <c r="E172" s="59"/>
      <c r="F172" s="58"/>
      <c r="G172" s="59"/>
      <c r="H172" s="60"/>
      <c r="J172" s="76"/>
      <c r="K172" s="14"/>
      <c r="L172" s="14"/>
    </row>
    <row r="173" spans="2:12" s="5" customFormat="1" ht="12.75">
      <c r="B173" s="9"/>
      <c r="C173" s="9"/>
      <c r="D173" s="58"/>
      <c r="E173" s="59"/>
      <c r="F173" s="58"/>
      <c r="G173" s="59"/>
      <c r="H173" s="60"/>
      <c r="J173" s="76"/>
      <c r="K173" s="14"/>
      <c r="L173" s="14"/>
    </row>
    <row r="174" spans="2:12" s="5" customFormat="1" ht="12.75">
      <c r="B174" s="9"/>
      <c r="C174" s="9"/>
      <c r="D174" s="58"/>
      <c r="E174" s="59"/>
      <c r="F174" s="58"/>
      <c r="G174" s="59"/>
      <c r="H174" s="60"/>
      <c r="J174" s="76"/>
      <c r="K174" s="14"/>
      <c r="L174" s="14"/>
    </row>
    <row r="175" spans="2:12" s="5" customFormat="1" ht="12.75">
      <c r="B175" s="9"/>
      <c r="C175" s="9"/>
      <c r="D175" s="58"/>
      <c r="E175" s="59"/>
      <c r="F175" s="58"/>
      <c r="G175" s="59"/>
      <c r="H175" s="60"/>
      <c r="J175" s="76"/>
      <c r="K175" s="14"/>
      <c r="L175" s="14"/>
    </row>
    <row r="176" spans="2:12" s="5" customFormat="1" ht="12.75">
      <c r="B176" s="9"/>
      <c r="C176" s="9"/>
      <c r="D176" s="58"/>
      <c r="E176" s="59"/>
      <c r="F176" s="58"/>
      <c r="G176" s="59"/>
      <c r="H176" s="60"/>
      <c r="J176" s="76"/>
      <c r="K176" s="14"/>
      <c r="L176" s="14"/>
    </row>
    <row r="177" spans="2:12" s="5" customFormat="1" ht="12.75">
      <c r="B177" s="9"/>
      <c r="C177" s="9"/>
      <c r="D177" s="58"/>
      <c r="E177" s="59"/>
      <c r="F177" s="58"/>
      <c r="G177" s="59"/>
      <c r="H177" s="60"/>
      <c r="J177" s="76"/>
      <c r="K177" s="14"/>
      <c r="L177" s="14"/>
    </row>
    <row r="178" spans="2:12" s="5" customFormat="1" ht="12.75">
      <c r="B178" s="9"/>
      <c r="C178" s="9"/>
      <c r="D178" s="58"/>
      <c r="E178" s="59"/>
      <c r="F178" s="58"/>
      <c r="G178" s="59"/>
      <c r="H178" s="60"/>
      <c r="J178" s="76"/>
      <c r="K178" s="14"/>
      <c r="L178" s="14"/>
    </row>
    <row r="179" spans="2:12" s="5" customFormat="1" ht="12.75">
      <c r="B179" s="9"/>
      <c r="C179" s="9"/>
      <c r="D179" s="58"/>
      <c r="E179" s="59"/>
      <c r="F179" s="58"/>
      <c r="G179" s="59"/>
      <c r="H179" s="60"/>
      <c r="J179" s="76"/>
      <c r="K179" s="14"/>
      <c r="L179" s="14"/>
    </row>
    <row r="180" spans="2:12" s="5" customFormat="1" ht="12.75">
      <c r="B180" s="9"/>
      <c r="C180" s="9"/>
      <c r="D180" s="58"/>
      <c r="E180" s="59"/>
      <c r="F180" s="58"/>
      <c r="G180" s="59"/>
      <c r="H180" s="60"/>
      <c r="J180" s="76"/>
      <c r="K180" s="14"/>
      <c r="L180" s="14"/>
    </row>
    <row r="181" spans="2:12" s="5" customFormat="1" ht="12.75">
      <c r="B181" s="9"/>
      <c r="C181" s="9"/>
      <c r="D181" s="13"/>
      <c r="E181" s="9"/>
      <c r="F181" s="13"/>
      <c r="G181" s="9"/>
      <c r="H181" s="10"/>
      <c r="J181" s="76"/>
      <c r="K181" s="14"/>
      <c r="L181" s="14"/>
    </row>
    <row r="182" spans="2:12" s="5" customFormat="1" ht="12.75">
      <c r="B182" s="9"/>
      <c r="C182" s="9"/>
      <c r="D182" s="13"/>
      <c r="E182" s="9"/>
      <c r="F182" s="13"/>
      <c r="G182" s="9"/>
      <c r="H182" s="10"/>
      <c r="J182" s="76"/>
      <c r="K182" s="14"/>
      <c r="L182" s="14"/>
    </row>
    <row r="183" spans="2:12" s="5" customFormat="1" ht="12.75">
      <c r="B183" s="9"/>
      <c r="C183" s="9"/>
      <c r="D183" s="13"/>
      <c r="E183" s="9"/>
      <c r="F183" s="13"/>
      <c r="G183" s="9"/>
      <c r="H183" s="10"/>
      <c r="J183" s="76"/>
      <c r="K183" s="14"/>
      <c r="L183" s="14"/>
    </row>
    <row r="184" spans="2:12" s="5" customFormat="1" ht="12.75">
      <c r="B184" s="9"/>
      <c r="C184" s="9"/>
      <c r="D184" s="13"/>
      <c r="E184" s="9"/>
      <c r="F184" s="13"/>
      <c r="G184" s="9"/>
      <c r="H184" s="10"/>
      <c r="J184" s="76"/>
      <c r="K184" s="14"/>
      <c r="L184" s="14"/>
    </row>
    <row r="185" spans="2:12" s="5" customFormat="1" ht="12.75">
      <c r="B185" s="9"/>
      <c r="C185" s="9"/>
      <c r="D185" s="13"/>
      <c r="E185" s="9"/>
      <c r="F185" s="13"/>
      <c r="G185" s="9"/>
      <c r="H185" s="10"/>
      <c r="J185" s="76"/>
      <c r="K185" s="14"/>
      <c r="L185" s="14"/>
    </row>
    <row r="186" spans="2:12" s="5" customFormat="1" ht="12.75">
      <c r="B186" s="9"/>
      <c r="C186" s="9"/>
      <c r="D186" s="13"/>
      <c r="E186" s="9"/>
      <c r="F186" s="13"/>
      <c r="G186" s="9"/>
      <c r="H186" s="10"/>
      <c r="J186" s="76"/>
      <c r="K186" s="14"/>
      <c r="L186" s="14"/>
    </row>
    <row r="187" spans="2:12" s="5" customFormat="1" ht="12.75">
      <c r="B187" s="9"/>
      <c r="C187" s="9"/>
      <c r="D187" s="13"/>
      <c r="E187" s="9"/>
      <c r="F187" s="13"/>
      <c r="G187" s="9"/>
      <c r="H187" s="10"/>
      <c r="J187" s="76"/>
      <c r="K187" s="14"/>
      <c r="L187" s="14"/>
    </row>
    <row r="188" spans="2:12" s="5" customFormat="1" ht="12.75">
      <c r="B188" s="9"/>
      <c r="C188" s="9"/>
      <c r="D188" s="13"/>
      <c r="E188" s="9"/>
      <c r="F188" s="13"/>
      <c r="G188" s="9"/>
      <c r="H188" s="10"/>
      <c r="J188" s="76"/>
      <c r="K188" s="14"/>
      <c r="L188" s="14"/>
    </row>
    <row r="189" spans="2:12" s="5" customFormat="1" ht="12.75">
      <c r="B189" s="9"/>
      <c r="C189" s="9"/>
      <c r="D189" s="13"/>
      <c r="E189" s="9"/>
      <c r="F189" s="13"/>
      <c r="G189" s="9"/>
      <c r="H189" s="10"/>
      <c r="J189" s="76"/>
      <c r="K189" s="14"/>
      <c r="L189" s="14"/>
    </row>
    <row r="190" spans="2:12" s="5" customFormat="1" ht="12.75">
      <c r="B190" s="9"/>
      <c r="C190" s="9"/>
      <c r="D190" s="13"/>
      <c r="E190" s="9"/>
      <c r="F190" s="13"/>
      <c r="G190" s="9"/>
      <c r="H190" s="10"/>
      <c r="J190" s="76"/>
      <c r="K190" s="14"/>
      <c r="L190" s="14"/>
    </row>
    <row r="191" spans="2:12" s="5" customFormat="1" ht="12.75">
      <c r="B191" s="9"/>
      <c r="C191" s="9"/>
      <c r="D191" s="13"/>
      <c r="E191" s="9"/>
      <c r="F191" s="13"/>
      <c r="G191" s="9"/>
      <c r="H191" s="10"/>
      <c r="J191" s="76"/>
      <c r="K191" s="14"/>
      <c r="L191" s="14"/>
    </row>
    <row r="192" spans="2:12" s="5" customFormat="1" ht="12.75">
      <c r="B192" s="9"/>
      <c r="C192" s="9"/>
      <c r="D192" s="13"/>
      <c r="E192" s="9"/>
      <c r="F192" s="13"/>
      <c r="G192" s="9"/>
      <c r="H192" s="10"/>
      <c r="J192" s="76"/>
      <c r="K192" s="14"/>
      <c r="L192" s="14"/>
    </row>
    <row r="193" spans="2:12" s="5" customFormat="1" ht="12.75">
      <c r="B193" s="9"/>
      <c r="C193" s="9"/>
      <c r="D193" s="13"/>
      <c r="E193" s="9"/>
      <c r="F193" s="13"/>
      <c r="G193" s="9"/>
      <c r="H193" s="10"/>
      <c r="J193" s="76"/>
      <c r="K193" s="14"/>
      <c r="L193" s="14"/>
    </row>
    <row r="194" spans="2:12" s="5" customFormat="1" ht="12.75">
      <c r="B194" s="9"/>
      <c r="C194" s="9"/>
      <c r="D194" s="13"/>
      <c r="E194" s="9"/>
      <c r="F194" s="13"/>
      <c r="G194" s="9"/>
      <c r="H194" s="10"/>
      <c r="J194" s="76"/>
      <c r="K194" s="14"/>
      <c r="L194" s="14"/>
    </row>
    <row r="195" spans="2:12" s="5" customFormat="1" ht="12.75">
      <c r="B195" s="9"/>
      <c r="C195" s="9"/>
      <c r="D195" s="13"/>
      <c r="E195" s="9"/>
      <c r="F195" s="13"/>
      <c r="G195" s="9"/>
      <c r="H195" s="10"/>
      <c r="J195" s="76"/>
      <c r="K195" s="14"/>
      <c r="L195" s="14"/>
    </row>
    <row r="196" spans="2:12" s="5" customFormat="1" ht="12.75">
      <c r="B196" s="9"/>
      <c r="C196" s="9"/>
      <c r="D196" s="13"/>
      <c r="E196" s="9"/>
      <c r="F196" s="13"/>
      <c r="G196" s="9"/>
      <c r="H196" s="10"/>
      <c r="J196" s="76"/>
      <c r="K196" s="14"/>
      <c r="L196" s="14"/>
    </row>
    <row r="197" spans="2:12" s="5" customFormat="1" ht="12.75">
      <c r="B197" s="9"/>
      <c r="C197" s="9"/>
      <c r="D197" s="13"/>
      <c r="E197" s="9"/>
      <c r="F197" s="13"/>
      <c r="G197" s="9"/>
      <c r="H197" s="10"/>
      <c r="J197" s="76"/>
      <c r="K197" s="14"/>
      <c r="L197" s="14"/>
    </row>
    <row r="198" spans="2:12" s="5" customFormat="1" ht="12.75">
      <c r="B198" s="9"/>
      <c r="C198" s="9"/>
      <c r="D198" s="13"/>
      <c r="E198" s="9"/>
      <c r="F198" s="13"/>
      <c r="G198" s="9"/>
      <c r="H198" s="10"/>
      <c r="J198" s="76"/>
      <c r="K198" s="14"/>
      <c r="L198" s="14"/>
    </row>
    <row r="199" spans="2:12" s="5" customFormat="1" ht="12.75">
      <c r="B199" s="9"/>
      <c r="C199" s="9"/>
      <c r="D199" s="13"/>
      <c r="E199" s="9"/>
      <c r="F199" s="13"/>
      <c r="G199" s="9"/>
      <c r="H199" s="10"/>
      <c r="J199" s="76"/>
      <c r="K199" s="14"/>
      <c r="L199" s="14"/>
    </row>
    <row r="200" spans="2:12" s="5" customFormat="1" ht="12.75">
      <c r="B200" s="9"/>
      <c r="C200" s="9"/>
      <c r="D200" s="13"/>
      <c r="E200" s="9"/>
      <c r="F200" s="13"/>
      <c r="G200" s="9"/>
      <c r="H200" s="10"/>
      <c r="J200" s="76"/>
      <c r="K200" s="14"/>
      <c r="L200" s="14"/>
    </row>
    <row r="201" spans="2:12" s="5" customFormat="1" ht="12.75">
      <c r="B201" s="9"/>
      <c r="C201" s="9"/>
      <c r="D201" s="13"/>
      <c r="E201" s="9"/>
      <c r="F201" s="13"/>
      <c r="G201" s="9"/>
      <c r="H201" s="10"/>
      <c r="J201" s="76"/>
      <c r="K201" s="14"/>
      <c r="L201" s="14"/>
    </row>
    <row r="202" spans="2:12" s="5" customFormat="1" ht="12.75">
      <c r="B202" s="9"/>
      <c r="C202" s="9"/>
      <c r="D202" s="13"/>
      <c r="E202" s="9"/>
      <c r="F202" s="13"/>
      <c r="G202" s="9"/>
      <c r="H202" s="10"/>
      <c r="J202" s="76"/>
      <c r="K202" s="14"/>
      <c r="L202" s="14"/>
    </row>
    <row r="203" spans="2:12" s="5" customFormat="1" ht="12.75">
      <c r="B203" s="9"/>
      <c r="C203" s="9"/>
      <c r="D203" s="13"/>
      <c r="E203" s="9"/>
      <c r="F203" s="13"/>
      <c r="G203" s="9"/>
      <c r="H203" s="10"/>
      <c r="J203" s="76"/>
      <c r="K203" s="14"/>
      <c r="L203" s="14"/>
    </row>
    <row r="204" spans="2:12" s="5" customFormat="1" ht="12.75">
      <c r="B204" s="9"/>
      <c r="C204" s="9"/>
      <c r="D204" s="13"/>
      <c r="E204" s="9"/>
      <c r="F204" s="13"/>
      <c r="G204" s="9"/>
      <c r="H204" s="10"/>
      <c r="J204" s="76"/>
      <c r="K204" s="14"/>
      <c r="L204" s="14"/>
    </row>
    <row r="205" spans="2:12" s="5" customFormat="1" ht="12.75">
      <c r="B205" s="9"/>
      <c r="C205" s="9"/>
      <c r="D205" s="13"/>
      <c r="E205" s="9"/>
      <c r="F205" s="13"/>
      <c r="G205" s="9"/>
      <c r="H205" s="10"/>
      <c r="J205" s="76"/>
      <c r="K205" s="14"/>
      <c r="L205" s="14"/>
    </row>
    <row r="206" spans="2:12" s="5" customFormat="1" ht="12.75">
      <c r="B206" s="9"/>
      <c r="C206" s="9"/>
      <c r="D206" s="13"/>
      <c r="E206" s="9"/>
      <c r="F206" s="13"/>
      <c r="G206" s="9"/>
      <c r="H206" s="10"/>
      <c r="J206" s="76"/>
      <c r="K206" s="14"/>
      <c r="L206" s="14"/>
    </row>
    <row r="207" spans="2:12" s="5" customFormat="1" ht="12.75">
      <c r="B207" s="9"/>
      <c r="C207" s="9"/>
      <c r="D207" s="13"/>
      <c r="E207" s="9"/>
      <c r="F207" s="13"/>
      <c r="G207" s="9"/>
      <c r="H207" s="10"/>
      <c r="J207" s="76"/>
      <c r="K207" s="14"/>
      <c r="L207" s="14"/>
    </row>
    <row r="208" spans="2:12" s="5" customFormat="1" ht="12.75">
      <c r="B208" s="9"/>
      <c r="C208" s="9"/>
      <c r="D208" s="13"/>
      <c r="E208" s="9"/>
      <c r="F208" s="13"/>
      <c r="G208" s="9"/>
      <c r="H208" s="10"/>
      <c r="J208" s="76"/>
      <c r="K208" s="14"/>
      <c r="L208" s="14"/>
    </row>
    <row r="209" spans="2:12" s="5" customFormat="1" ht="12.75">
      <c r="B209" s="9"/>
      <c r="C209" s="9"/>
      <c r="D209" s="13"/>
      <c r="E209" s="9"/>
      <c r="F209" s="13"/>
      <c r="G209" s="9"/>
      <c r="H209" s="10"/>
      <c r="J209" s="76"/>
      <c r="K209" s="14"/>
      <c r="L209" s="14"/>
    </row>
    <row r="210" spans="2:12" s="5" customFormat="1" ht="12.75">
      <c r="B210" s="9"/>
      <c r="C210" s="9"/>
      <c r="D210" s="13"/>
      <c r="E210" s="9"/>
      <c r="F210" s="13"/>
      <c r="G210" s="9"/>
      <c r="H210" s="10"/>
      <c r="J210" s="76"/>
      <c r="K210" s="14"/>
      <c r="L210" s="14"/>
    </row>
    <row r="211" spans="2:12" s="5" customFormat="1" ht="12.75">
      <c r="B211" s="9"/>
      <c r="C211" s="9"/>
      <c r="D211" s="13"/>
      <c r="E211" s="9"/>
      <c r="F211" s="13"/>
      <c r="G211" s="9"/>
      <c r="H211" s="10"/>
      <c r="J211" s="76"/>
      <c r="K211" s="14"/>
      <c r="L211" s="14"/>
    </row>
    <row r="212" spans="2:12" s="5" customFormat="1" ht="12.75">
      <c r="B212" s="9"/>
      <c r="C212" s="9"/>
      <c r="D212" s="13"/>
      <c r="E212" s="9"/>
      <c r="F212" s="13"/>
      <c r="G212" s="9"/>
      <c r="H212" s="10"/>
      <c r="J212" s="76"/>
      <c r="K212" s="14"/>
      <c r="L212" s="14"/>
    </row>
    <row r="213" spans="2:12" s="5" customFormat="1" ht="12.75">
      <c r="B213" s="9"/>
      <c r="C213" s="9"/>
      <c r="D213" s="13"/>
      <c r="E213" s="9"/>
      <c r="F213" s="13"/>
      <c r="G213" s="9"/>
      <c r="H213" s="10"/>
      <c r="J213" s="76"/>
      <c r="K213" s="14"/>
      <c r="L213" s="14"/>
    </row>
    <row r="214" spans="2:12" s="5" customFormat="1" ht="12.75">
      <c r="B214" s="9"/>
      <c r="C214" s="9"/>
      <c r="D214" s="13"/>
      <c r="E214" s="9"/>
      <c r="F214" s="13"/>
      <c r="G214" s="9"/>
      <c r="H214" s="10"/>
      <c r="J214" s="76"/>
      <c r="K214" s="14"/>
      <c r="L214" s="14"/>
    </row>
    <row r="215" spans="2:12" s="5" customFormat="1" ht="12.75">
      <c r="B215" s="9"/>
      <c r="C215" s="9"/>
      <c r="D215" s="13"/>
      <c r="E215" s="9"/>
      <c r="F215" s="13"/>
      <c r="G215" s="9"/>
      <c r="H215" s="10"/>
      <c r="J215" s="76"/>
      <c r="K215" s="14"/>
      <c r="L215" s="14"/>
    </row>
    <row r="216" spans="2:12" s="5" customFormat="1" ht="12.75">
      <c r="B216" s="9"/>
      <c r="C216" s="9"/>
      <c r="D216" s="13"/>
      <c r="E216" s="9"/>
      <c r="F216" s="13"/>
      <c r="G216" s="9"/>
      <c r="H216" s="10"/>
      <c r="J216" s="76"/>
      <c r="K216" s="14"/>
      <c r="L216" s="14"/>
    </row>
    <row r="217" spans="2:12" s="5" customFormat="1" ht="12.75">
      <c r="B217" s="9"/>
      <c r="C217" s="9"/>
      <c r="D217" s="13"/>
      <c r="E217" s="9"/>
      <c r="F217" s="13"/>
      <c r="G217" s="9"/>
      <c r="H217" s="10"/>
      <c r="J217" s="76"/>
      <c r="K217" s="14"/>
      <c r="L217" s="14"/>
    </row>
    <row r="218" spans="2:12" s="5" customFormat="1" ht="12.75">
      <c r="B218" s="9"/>
      <c r="C218" s="9"/>
      <c r="D218" s="13"/>
      <c r="E218" s="9"/>
      <c r="F218" s="13"/>
      <c r="G218" s="9"/>
      <c r="H218" s="10"/>
      <c r="J218" s="76"/>
      <c r="K218" s="14"/>
      <c r="L218" s="14"/>
    </row>
    <row r="219" spans="2:12" s="5" customFormat="1" ht="12.75">
      <c r="B219" s="9"/>
      <c r="C219" s="9"/>
      <c r="D219" s="13"/>
      <c r="E219" s="9"/>
      <c r="F219" s="13"/>
      <c r="G219" s="9"/>
      <c r="H219" s="10"/>
      <c r="J219" s="76"/>
      <c r="K219" s="14"/>
      <c r="L219" s="14"/>
    </row>
    <row r="220" spans="2:12" s="5" customFormat="1" ht="12.75">
      <c r="B220" s="9"/>
      <c r="C220" s="9"/>
      <c r="D220" s="13"/>
      <c r="E220" s="9"/>
      <c r="F220" s="13"/>
      <c r="G220" s="9"/>
      <c r="H220" s="10"/>
      <c r="J220" s="76"/>
      <c r="K220" s="14"/>
      <c r="L220" s="14"/>
    </row>
    <row r="221" spans="2:12" s="5" customFormat="1" ht="12.75">
      <c r="B221" s="9"/>
      <c r="C221" s="9"/>
      <c r="D221" s="13"/>
      <c r="E221" s="9"/>
      <c r="F221" s="13"/>
      <c r="G221" s="9"/>
      <c r="H221" s="10"/>
      <c r="J221" s="76"/>
      <c r="K221" s="14"/>
      <c r="L221" s="14"/>
    </row>
  </sheetData>
  <sheetProtection/>
  <printOptions/>
  <pageMargins left="0.22" right="0.22" top="0.61" bottom="0.53" header="0.25" footer="0.1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6">
      <selection activeCell="I16" sqref="I16"/>
    </sheetView>
  </sheetViews>
  <sheetFormatPr defaultColWidth="9.33203125" defaultRowHeight="10.5"/>
  <cols>
    <col min="1" max="1" width="47.33203125" style="68" bestFit="1" customWidth="1"/>
    <col min="2" max="2" width="5.83203125" style="67" bestFit="1" customWidth="1"/>
    <col min="3" max="6" width="17.5" style="69" customWidth="1"/>
    <col min="7" max="7" width="17.5" style="69" bestFit="1" customWidth="1"/>
    <col min="8" max="8" width="9.33203125" style="70" customWidth="1"/>
    <col min="9" max="16384" width="9.33203125" style="68" customWidth="1"/>
  </cols>
  <sheetData>
    <row r="1" spans="2:7" ht="12.75">
      <c r="B1" s="93"/>
      <c r="C1" s="94" t="s">
        <v>0</v>
      </c>
      <c r="D1" s="94" t="s">
        <v>1</v>
      </c>
      <c r="E1" s="94" t="s">
        <v>55</v>
      </c>
      <c r="F1" s="94" t="s">
        <v>96</v>
      </c>
      <c r="G1" s="94" t="s">
        <v>56</v>
      </c>
    </row>
    <row r="2" spans="1:7" ht="12.75">
      <c r="A2" s="71" t="s">
        <v>97</v>
      </c>
      <c r="B2" s="88" t="s">
        <v>57</v>
      </c>
      <c r="C2" s="89">
        <v>14405511.86999998</v>
      </c>
      <c r="D2" s="89">
        <v>15613332.030000005</v>
      </c>
      <c r="E2" s="89">
        <v>16015460.02</v>
      </c>
      <c r="F2" s="89">
        <f>SUM(C2:E2)/3</f>
        <v>15344767.973333329</v>
      </c>
      <c r="G2" s="89">
        <v>15390062.710000008</v>
      </c>
    </row>
    <row r="3" spans="1:7" ht="12.75">
      <c r="A3" s="71" t="s">
        <v>16</v>
      </c>
      <c r="B3" s="88" t="s">
        <v>58</v>
      </c>
      <c r="C3" s="89">
        <v>10936780.360000005</v>
      </c>
      <c r="D3" s="89">
        <v>12325198.420000015</v>
      </c>
      <c r="E3" s="89">
        <v>12902970.43</v>
      </c>
      <c r="F3" s="89">
        <f aca="true" t="shared" si="0" ref="F3:F17">SUM(C3:E3)/3</f>
        <v>12054983.070000008</v>
      </c>
      <c r="G3" s="89">
        <v>13702346.559999995</v>
      </c>
    </row>
    <row r="4" spans="1:7" ht="12.75">
      <c r="A4" s="71" t="s">
        <v>15</v>
      </c>
      <c r="B4" s="88" t="s">
        <v>59</v>
      </c>
      <c r="C4" s="89">
        <v>24604453.750000026</v>
      </c>
      <c r="D4" s="89">
        <v>26985614.65999999</v>
      </c>
      <c r="E4" s="89">
        <v>29183110.030000016</v>
      </c>
      <c r="F4" s="89">
        <f t="shared" si="0"/>
        <v>26924392.813333344</v>
      </c>
      <c r="G4" s="89">
        <v>29923896.45000004</v>
      </c>
    </row>
    <row r="5" spans="1:7" ht="12.75">
      <c r="A5" s="71" t="s">
        <v>17</v>
      </c>
      <c r="B5" s="88" t="s">
        <v>60</v>
      </c>
      <c r="C5" s="89">
        <v>33902462.770000026</v>
      </c>
      <c r="D5" s="89">
        <v>34380401.38999994</v>
      </c>
      <c r="E5" s="89">
        <v>36972496.39000001</v>
      </c>
      <c r="F5" s="89">
        <f t="shared" si="0"/>
        <v>35085120.18333333</v>
      </c>
      <c r="G5" s="89">
        <v>36653385.12999999</v>
      </c>
    </row>
    <row r="6" spans="1:7" ht="12.75">
      <c r="A6" s="71" t="s">
        <v>18</v>
      </c>
      <c r="B6" s="88" t="s">
        <v>61</v>
      </c>
      <c r="C6" s="89">
        <v>17372884.11000002</v>
      </c>
      <c r="D6" s="89">
        <v>18253716.72</v>
      </c>
      <c r="E6" s="89">
        <v>19127253.079999987</v>
      </c>
      <c r="F6" s="89">
        <f t="shared" si="0"/>
        <v>18251284.63666667</v>
      </c>
      <c r="G6" s="89">
        <v>19427887.270000033</v>
      </c>
    </row>
    <row r="7" spans="1:7" ht="12.75">
      <c r="A7" s="71" t="s">
        <v>19</v>
      </c>
      <c r="B7" s="88" t="s">
        <v>62</v>
      </c>
      <c r="C7" s="89">
        <v>37057128.46999989</v>
      </c>
      <c r="D7" s="89">
        <v>41036757.30000003</v>
      </c>
      <c r="E7" s="89">
        <v>43809073.91999998</v>
      </c>
      <c r="F7" s="89">
        <f t="shared" si="0"/>
        <v>40634319.89666664</v>
      </c>
      <c r="G7" s="89">
        <v>45618549.260000005</v>
      </c>
    </row>
    <row r="8" spans="1:7" ht="12.75">
      <c r="A8" s="71" t="s">
        <v>20</v>
      </c>
      <c r="B8" s="88" t="s">
        <v>63</v>
      </c>
      <c r="C8" s="89">
        <v>15526657.720000016</v>
      </c>
      <c r="D8" s="89">
        <v>16405837.839999985</v>
      </c>
      <c r="E8" s="89">
        <v>17005560.22</v>
      </c>
      <c r="F8" s="89">
        <f t="shared" si="0"/>
        <v>16312685.26</v>
      </c>
      <c r="G8" s="89">
        <v>16671026.939999951</v>
      </c>
    </row>
    <row r="9" spans="1:7" ht="12.75">
      <c r="A9" s="71" t="s">
        <v>21</v>
      </c>
      <c r="B9" s="88" t="s">
        <v>64</v>
      </c>
      <c r="C9" s="89">
        <v>5548412.100000006</v>
      </c>
      <c r="D9" s="89">
        <v>6242354.329999995</v>
      </c>
      <c r="E9" s="89">
        <v>6117361.079999996</v>
      </c>
      <c r="F9" s="89">
        <f t="shared" si="0"/>
        <v>5969375.836666666</v>
      </c>
      <c r="G9" s="89">
        <v>6305874.729999999</v>
      </c>
    </row>
    <row r="10" spans="1:7" ht="12.75">
      <c r="A10" s="71" t="s">
        <v>22</v>
      </c>
      <c r="B10" s="88" t="s">
        <v>65</v>
      </c>
      <c r="C10" s="89">
        <v>26280684.69999996</v>
      </c>
      <c r="D10" s="89">
        <v>28580323.07999995</v>
      </c>
      <c r="E10" s="89">
        <v>29191220.49000007</v>
      </c>
      <c r="F10" s="89">
        <f t="shared" si="0"/>
        <v>28017409.42333333</v>
      </c>
      <c r="G10" s="89">
        <v>29460247.72000001</v>
      </c>
    </row>
    <row r="11" spans="1:7" ht="12.75">
      <c r="A11" s="71" t="s">
        <v>23</v>
      </c>
      <c r="B11" s="88" t="s">
        <v>67</v>
      </c>
      <c r="C11" s="89">
        <v>19525305.63999999</v>
      </c>
      <c r="D11" s="89">
        <v>22067036.279999997</v>
      </c>
      <c r="E11" s="89">
        <v>23124132.429999992</v>
      </c>
      <c r="F11" s="89">
        <f aca="true" t="shared" si="1" ref="F11:F16">SUM(C11:E11)/3</f>
        <v>21572158.11666666</v>
      </c>
      <c r="G11" s="89">
        <v>23373605.67000005</v>
      </c>
    </row>
    <row r="12" spans="1:7" ht="12.75">
      <c r="A12" s="71" t="s">
        <v>24</v>
      </c>
      <c r="B12" s="88" t="s">
        <v>69</v>
      </c>
      <c r="C12" s="89">
        <v>19777197.01999998</v>
      </c>
      <c r="D12" s="89">
        <v>21706218.72999997</v>
      </c>
      <c r="E12" s="89">
        <v>23460228.640000075</v>
      </c>
      <c r="F12" s="89">
        <f t="shared" si="1"/>
        <v>21647881.463333342</v>
      </c>
      <c r="G12" s="89">
        <v>21714623.03999997</v>
      </c>
    </row>
    <row r="13" spans="1:7" ht="12.75">
      <c r="A13" s="71" t="s">
        <v>25</v>
      </c>
      <c r="B13" s="88" t="s">
        <v>71</v>
      </c>
      <c r="C13" s="89">
        <v>31885987.630000018</v>
      </c>
      <c r="D13" s="89">
        <v>34844769.220000036</v>
      </c>
      <c r="E13" s="89">
        <v>39428068.36000011</v>
      </c>
      <c r="F13" s="89">
        <f t="shared" si="1"/>
        <v>35386275.07000005</v>
      </c>
      <c r="G13" s="89">
        <v>38361642.63000012</v>
      </c>
    </row>
    <row r="14" spans="1:7" ht="12.75">
      <c r="A14" s="71" t="s">
        <v>98</v>
      </c>
      <c r="B14" s="88" t="s">
        <v>75</v>
      </c>
      <c r="C14" s="89">
        <v>33957077.650000066</v>
      </c>
      <c r="D14" s="89">
        <v>36627351.72999996</v>
      </c>
      <c r="E14" s="89">
        <v>38694921.19000003</v>
      </c>
      <c r="F14" s="89">
        <f t="shared" si="1"/>
        <v>36426450.19000002</v>
      </c>
      <c r="G14" s="89">
        <v>38712970.830000035</v>
      </c>
    </row>
    <row r="15" spans="1:7" ht="12.75">
      <c r="A15" s="71" t="s">
        <v>99</v>
      </c>
      <c r="B15" s="88" t="s">
        <v>76</v>
      </c>
      <c r="C15" s="89">
        <v>10747210.439999998</v>
      </c>
      <c r="D15" s="89">
        <v>11642489.140000004</v>
      </c>
      <c r="E15" s="89">
        <v>12076513.269999998</v>
      </c>
      <c r="F15" s="89">
        <f t="shared" si="1"/>
        <v>11488737.616666667</v>
      </c>
      <c r="G15" s="89">
        <v>12487047.000000004</v>
      </c>
    </row>
    <row r="16" spans="1:7" ht="12.75">
      <c r="A16" s="71" t="s">
        <v>100</v>
      </c>
      <c r="B16" s="88" t="s">
        <v>73</v>
      </c>
      <c r="C16" s="89">
        <v>30976130.249999985</v>
      </c>
      <c r="D16" s="89">
        <v>33352027.40000002</v>
      </c>
      <c r="E16" s="89">
        <v>34246303.39000001</v>
      </c>
      <c r="F16" s="89">
        <f t="shared" si="1"/>
        <v>32858153.680000007</v>
      </c>
      <c r="G16" s="89">
        <v>34663381.049999975</v>
      </c>
    </row>
    <row r="17" spans="1:7" ht="12.75">
      <c r="A17" s="71" t="s">
        <v>27</v>
      </c>
      <c r="B17" s="88" t="s">
        <v>72</v>
      </c>
      <c r="C17" s="89">
        <v>16657655.730000015</v>
      </c>
      <c r="D17" s="89">
        <v>17780513.35</v>
      </c>
      <c r="E17" s="89">
        <v>17868377.690000027</v>
      </c>
      <c r="F17" s="89">
        <f t="shared" si="0"/>
        <v>17435515.590000015</v>
      </c>
      <c r="G17" s="89">
        <v>17740910.859999966</v>
      </c>
    </row>
    <row r="18" spans="1:7" ht="12.75">
      <c r="A18" s="71" t="s">
        <v>28</v>
      </c>
      <c r="B18" s="88" t="s">
        <v>77</v>
      </c>
      <c r="C18" s="89">
        <v>48368736.44000008</v>
      </c>
      <c r="D18" s="89">
        <v>50690458.24999992</v>
      </c>
      <c r="E18" s="89">
        <v>53510126.49999986</v>
      </c>
      <c r="F18" s="89">
        <f>SUM(C18:E18)/3</f>
        <v>50856440.396666616</v>
      </c>
      <c r="G18" s="89">
        <v>51893820.87000011</v>
      </c>
    </row>
    <row r="19" spans="1:7" ht="12.75">
      <c r="A19" s="71" t="s">
        <v>101</v>
      </c>
      <c r="B19" s="88" t="s">
        <v>78</v>
      </c>
      <c r="C19" s="89">
        <v>91926112.05999993</v>
      </c>
      <c r="D19" s="89">
        <v>96828603.61000013</v>
      </c>
      <c r="E19" s="89">
        <v>104219412.4799999</v>
      </c>
      <c r="F19" s="89">
        <f>SUM(C19:E19)/3</f>
        <v>97658042.71666665</v>
      </c>
      <c r="G19" s="89">
        <v>100156859.70000038</v>
      </c>
    </row>
    <row r="20" spans="1:7" ht="12.75">
      <c r="A20" s="71" t="s">
        <v>30</v>
      </c>
      <c r="B20" s="88" t="s">
        <v>81</v>
      </c>
      <c r="C20" s="89">
        <v>33959796.58000003</v>
      </c>
      <c r="D20" s="89">
        <v>36381633.720000066</v>
      </c>
      <c r="E20" s="89">
        <v>38467350.59000002</v>
      </c>
      <c r="F20" s="89">
        <f>SUM(C20:E20)/3</f>
        <v>36269593.63000004</v>
      </c>
      <c r="G20" s="89">
        <v>39226174.07999995</v>
      </c>
    </row>
    <row r="21" spans="1:7" ht="12.75">
      <c r="A21" s="71" t="s">
        <v>31</v>
      </c>
      <c r="B21" s="88" t="s">
        <v>79</v>
      </c>
      <c r="C21" s="89">
        <v>23027682.719999995</v>
      </c>
      <c r="D21" s="89">
        <v>25498821.170000013</v>
      </c>
      <c r="E21" s="89">
        <v>26614250.139999956</v>
      </c>
      <c r="F21" s="89">
        <f>SUM(C21:E21)/3</f>
        <v>25046918.00999999</v>
      </c>
      <c r="G21" s="89">
        <v>27301938.29999997</v>
      </c>
    </row>
    <row r="22" spans="1:7" ht="12.75">
      <c r="A22" s="72" t="s">
        <v>102</v>
      </c>
      <c r="B22" s="90"/>
      <c r="C22" s="90"/>
      <c r="D22" s="90"/>
      <c r="E22" s="90"/>
      <c r="F22" s="90"/>
      <c r="G22" s="90"/>
    </row>
    <row r="23" spans="1:7" ht="12.75">
      <c r="A23" s="73" t="s">
        <v>32</v>
      </c>
      <c r="B23" s="88" t="s">
        <v>66</v>
      </c>
      <c r="C23" s="89">
        <v>10017233.689999992</v>
      </c>
      <c r="D23" s="89">
        <v>10891902.25999999</v>
      </c>
      <c r="E23" s="89">
        <v>11546171.570000002</v>
      </c>
      <c r="F23" s="89">
        <f aca="true" t="shared" si="2" ref="F23:F41">SUM(C23:E23)/3</f>
        <v>10818435.839999994</v>
      </c>
      <c r="G23" s="89">
        <v>11266435.260000005</v>
      </c>
    </row>
    <row r="24" spans="1:7" ht="12.75">
      <c r="A24" s="73" t="s">
        <v>103</v>
      </c>
      <c r="B24" s="88" t="s">
        <v>68</v>
      </c>
      <c r="C24" s="89">
        <v>6924787.239999998</v>
      </c>
      <c r="D24" s="89">
        <v>7511034.41</v>
      </c>
      <c r="E24" s="89">
        <v>7458493.660000002</v>
      </c>
      <c r="F24" s="89">
        <f t="shared" si="2"/>
        <v>7298105.103333334</v>
      </c>
      <c r="G24" s="89">
        <v>6869233.039999993</v>
      </c>
    </row>
    <row r="25" spans="1:7" ht="12.75">
      <c r="A25" s="73" t="s">
        <v>104</v>
      </c>
      <c r="B25" s="88" t="s">
        <v>70</v>
      </c>
      <c r="C25" s="89">
        <v>8081272.040000007</v>
      </c>
      <c r="D25" s="89">
        <v>8967435.230000002</v>
      </c>
      <c r="E25" s="89">
        <v>8942487.01000001</v>
      </c>
      <c r="F25" s="89">
        <f t="shared" si="2"/>
        <v>8663731.426666673</v>
      </c>
      <c r="G25" s="89">
        <v>8320346.539999992</v>
      </c>
    </row>
    <row r="26" spans="1:7" ht="12.75">
      <c r="A26" s="73" t="s">
        <v>105</v>
      </c>
      <c r="B26" s="88" t="s">
        <v>85</v>
      </c>
      <c r="C26" s="89">
        <v>2849200.1100000017</v>
      </c>
      <c r="D26" s="89">
        <v>3018677.360000004</v>
      </c>
      <c r="E26" s="89">
        <v>2637580.67</v>
      </c>
      <c r="F26" s="89">
        <f t="shared" si="2"/>
        <v>2835152.7133333352</v>
      </c>
      <c r="G26" s="89">
        <v>2152234.2200000016</v>
      </c>
    </row>
    <row r="27" spans="1:7" ht="12.75">
      <c r="A27" s="73" t="s">
        <v>106</v>
      </c>
      <c r="B27" s="88" t="s">
        <v>94</v>
      </c>
      <c r="C27" s="89">
        <v>4185448.950000001</v>
      </c>
      <c r="D27" s="89">
        <v>4898113.550000001</v>
      </c>
      <c r="E27" s="89">
        <v>4505333.840000006</v>
      </c>
      <c r="F27" s="89">
        <f t="shared" si="2"/>
        <v>4529632.113333336</v>
      </c>
      <c r="G27" s="89">
        <v>4048267.6699999967</v>
      </c>
    </row>
    <row r="28" spans="1:7" ht="12.75">
      <c r="A28" s="71" t="s">
        <v>107</v>
      </c>
      <c r="B28" s="88" t="s">
        <v>80</v>
      </c>
      <c r="C28" s="89">
        <v>574784.1200000001</v>
      </c>
      <c r="D28" s="89">
        <v>755037.4200000003</v>
      </c>
      <c r="E28" s="89">
        <v>707377.74</v>
      </c>
      <c r="F28" s="89">
        <f t="shared" si="2"/>
        <v>679066.4266666669</v>
      </c>
      <c r="G28" s="89">
        <v>619518.2599999998</v>
      </c>
    </row>
    <row r="29" spans="1:7" ht="12.75">
      <c r="A29" s="71" t="s">
        <v>34</v>
      </c>
      <c r="B29" s="88" t="s">
        <v>82</v>
      </c>
      <c r="C29" s="89">
        <v>19772147.530000053</v>
      </c>
      <c r="D29" s="89">
        <v>21097319.29999997</v>
      </c>
      <c r="E29" s="89">
        <v>22074697.60999993</v>
      </c>
      <c r="F29" s="89">
        <f t="shared" si="2"/>
        <v>20981388.14666665</v>
      </c>
      <c r="G29" s="89">
        <v>20792187.87000003</v>
      </c>
    </row>
    <row r="30" spans="1:7" ht="12.75">
      <c r="A30" s="71" t="s">
        <v>35</v>
      </c>
      <c r="B30" s="88" t="s">
        <v>83</v>
      </c>
      <c r="C30" s="89">
        <v>4646459.300000007</v>
      </c>
      <c r="D30" s="89">
        <v>5450380.269999993</v>
      </c>
      <c r="E30" s="89">
        <v>5591533.63</v>
      </c>
      <c r="F30" s="89">
        <f t="shared" si="2"/>
        <v>5229457.733333333</v>
      </c>
      <c r="G30" s="89">
        <v>5800626.229999999</v>
      </c>
    </row>
    <row r="31" spans="1:7" ht="12.75">
      <c r="A31" s="71" t="s">
        <v>36</v>
      </c>
      <c r="B31" s="88" t="s">
        <v>74</v>
      </c>
      <c r="C31" s="89">
        <v>35413596.24000002</v>
      </c>
      <c r="D31" s="89">
        <v>39814625.769999936</v>
      </c>
      <c r="E31" s="89">
        <v>44449672.96000003</v>
      </c>
      <c r="F31" s="89">
        <f t="shared" si="2"/>
        <v>39892631.656666666</v>
      </c>
      <c r="G31" s="89">
        <v>45101214.08999999</v>
      </c>
    </row>
    <row r="32" spans="1:7" ht="12.75">
      <c r="A32" s="71" t="s">
        <v>37</v>
      </c>
      <c r="B32" s="88" t="s">
        <v>84</v>
      </c>
      <c r="C32" s="89">
        <v>4015049.139999997</v>
      </c>
      <c r="D32" s="89">
        <v>4536378.269999994</v>
      </c>
      <c r="E32" s="89">
        <v>4905550.740000008</v>
      </c>
      <c r="F32" s="89">
        <f t="shared" si="2"/>
        <v>4485659.383333333</v>
      </c>
      <c r="G32" s="89">
        <v>4924343.659999999</v>
      </c>
    </row>
    <row r="33" spans="1:7" ht="12.75">
      <c r="A33" s="71" t="s">
        <v>38</v>
      </c>
      <c r="B33" s="88" t="s">
        <v>86</v>
      </c>
      <c r="C33" s="89">
        <v>21721685.20000005</v>
      </c>
      <c r="D33" s="89">
        <v>23640604.07</v>
      </c>
      <c r="E33" s="89">
        <v>24920419.19999998</v>
      </c>
      <c r="F33" s="89">
        <f t="shared" si="2"/>
        <v>23427569.49000001</v>
      </c>
      <c r="G33" s="89">
        <v>24198950.34000004</v>
      </c>
    </row>
    <row r="34" spans="1:7" ht="12.75">
      <c r="A34" s="71" t="s">
        <v>39</v>
      </c>
      <c r="B34" s="88" t="s">
        <v>87</v>
      </c>
      <c r="C34" s="89">
        <v>16936896.15999997</v>
      </c>
      <c r="D34" s="89">
        <v>18275860.070000008</v>
      </c>
      <c r="E34" s="89">
        <v>18595723.61000001</v>
      </c>
      <c r="F34" s="89">
        <f t="shared" si="2"/>
        <v>17936159.94666666</v>
      </c>
      <c r="G34" s="89">
        <v>18462420.119999997</v>
      </c>
    </row>
    <row r="35" spans="1:7" ht="12.75">
      <c r="A35" s="71" t="s">
        <v>40</v>
      </c>
      <c r="B35" s="88" t="s">
        <v>88</v>
      </c>
      <c r="C35" s="89">
        <v>27096451.53000005</v>
      </c>
      <c r="D35" s="89">
        <v>28891419.240000006</v>
      </c>
      <c r="E35" s="89">
        <v>30555123.74999999</v>
      </c>
      <c r="F35" s="89">
        <f t="shared" si="2"/>
        <v>28847664.840000015</v>
      </c>
      <c r="G35" s="89">
        <v>31241772.199999973</v>
      </c>
    </row>
    <row r="36" spans="1:7" ht="12.75">
      <c r="A36" s="71" t="s">
        <v>41</v>
      </c>
      <c r="B36" s="88" t="s">
        <v>89</v>
      </c>
      <c r="C36" s="89">
        <v>100327987.59999998</v>
      </c>
      <c r="D36" s="89">
        <v>106637989.1599999</v>
      </c>
      <c r="E36" s="89">
        <v>117000987.14000013</v>
      </c>
      <c r="F36" s="89">
        <f t="shared" si="2"/>
        <v>107988987.96666665</v>
      </c>
      <c r="G36" s="89">
        <v>114363139.79000007</v>
      </c>
    </row>
    <row r="37" spans="1:7" ht="12.75">
      <c r="A37" s="71" t="s">
        <v>108</v>
      </c>
      <c r="B37" s="88" t="s">
        <v>93</v>
      </c>
      <c r="C37" s="89">
        <v>17524644.49000001</v>
      </c>
      <c r="D37" s="89">
        <v>19996491.97999999</v>
      </c>
      <c r="E37" s="89">
        <v>21386849.010000013</v>
      </c>
      <c r="F37" s="89">
        <f t="shared" si="2"/>
        <v>19635995.160000004</v>
      </c>
      <c r="G37" s="89">
        <v>21333430.870000005</v>
      </c>
    </row>
    <row r="38" spans="1:7" ht="12.75">
      <c r="A38" s="71" t="s">
        <v>43</v>
      </c>
      <c r="B38" s="88" t="s">
        <v>92</v>
      </c>
      <c r="C38" s="89">
        <v>19855528.410000026</v>
      </c>
      <c r="D38" s="89">
        <v>21420235.969999973</v>
      </c>
      <c r="E38" s="89">
        <v>23353478.76999999</v>
      </c>
      <c r="F38" s="89">
        <f t="shared" si="2"/>
        <v>21543081.049999993</v>
      </c>
      <c r="G38" s="89">
        <v>23404596.100000035</v>
      </c>
    </row>
    <row r="39" spans="1:7" ht="12.75">
      <c r="A39" s="71" t="s">
        <v>109</v>
      </c>
      <c r="B39" s="88" t="s">
        <v>90</v>
      </c>
      <c r="C39" s="89">
        <v>19418416.749999966</v>
      </c>
      <c r="D39" s="89">
        <v>21248920.389999997</v>
      </c>
      <c r="E39" s="89">
        <v>22498491.140000064</v>
      </c>
      <c r="F39" s="89">
        <f t="shared" si="2"/>
        <v>21055276.093333345</v>
      </c>
      <c r="G39" s="89">
        <v>21209159.080000006</v>
      </c>
    </row>
    <row r="40" spans="1:7" ht="12.75">
      <c r="A40" s="71" t="s">
        <v>45</v>
      </c>
      <c r="B40" s="88" t="s">
        <v>91</v>
      </c>
      <c r="C40" s="89">
        <v>25960501.73000006</v>
      </c>
      <c r="D40" s="89">
        <v>26200802.860000014</v>
      </c>
      <c r="E40" s="89">
        <v>26985449.39000001</v>
      </c>
      <c r="F40" s="89">
        <f t="shared" si="2"/>
        <v>26382251.326666698</v>
      </c>
      <c r="G40" s="89">
        <v>26295668.880000014</v>
      </c>
    </row>
    <row r="41" spans="1:7" ht="12.75">
      <c r="A41" s="71" t="s">
        <v>46</v>
      </c>
      <c r="B41" s="88" t="s">
        <v>95</v>
      </c>
      <c r="C41" s="89">
        <v>53051925.18000017</v>
      </c>
      <c r="D41" s="89">
        <v>57402301.98000011</v>
      </c>
      <c r="E41" s="89">
        <v>61969484.39999987</v>
      </c>
      <c r="F41" s="89">
        <f t="shared" si="2"/>
        <v>57474570.52000005</v>
      </c>
      <c r="G41" s="89">
        <v>61565256.940000065</v>
      </c>
    </row>
    <row r="42" spans="2:7" ht="12.75">
      <c r="B42" s="86"/>
      <c r="C42" s="87"/>
      <c r="D42" s="87"/>
      <c r="E42" s="87"/>
      <c r="F42" s="87"/>
      <c r="G42" s="87"/>
    </row>
    <row r="43" spans="2:7" ht="12.75">
      <c r="B43" s="86"/>
      <c r="C43" s="92">
        <f>SUM(C2:C41)</f>
        <v>944817883.4200004</v>
      </c>
      <c r="D43" s="92">
        <f>SUM(D2:D41)</f>
        <v>1017898987.93</v>
      </c>
      <c r="E43" s="92">
        <f>SUM(C43:D43)</f>
        <v>1962716871.3500004</v>
      </c>
      <c r="F43" s="92">
        <f>SUM(F2:F41)</f>
        <v>1014945322.5100002</v>
      </c>
      <c r="G43" s="92">
        <f>SUM(G2:G41)</f>
        <v>1070755051.9600005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G31" sqref="G31"/>
    </sheetView>
  </sheetViews>
  <sheetFormatPr defaultColWidth="9.33203125" defaultRowHeight="10.5"/>
  <cols>
    <col min="1" max="1" width="47.33203125" style="68" bestFit="1" customWidth="1"/>
    <col min="2" max="2" width="5.83203125" style="86" bestFit="1" customWidth="1"/>
    <col min="3" max="7" width="15.16015625" style="87" bestFit="1" customWidth="1"/>
    <col min="8" max="16384" width="9.33203125" style="68" customWidth="1"/>
  </cols>
  <sheetData>
    <row r="1" spans="1:7" s="83" customFormat="1" ht="12.75">
      <c r="A1" s="68"/>
      <c r="B1" s="84"/>
      <c r="C1" s="85" t="s">
        <v>0</v>
      </c>
      <c r="D1" s="85" t="s">
        <v>1</v>
      </c>
      <c r="E1" s="85" t="s">
        <v>55</v>
      </c>
      <c r="F1" s="85" t="s">
        <v>96</v>
      </c>
      <c r="G1" s="85" t="s">
        <v>56</v>
      </c>
    </row>
    <row r="2" spans="1:7" ht="12.75">
      <c r="A2" s="71" t="s">
        <v>97</v>
      </c>
      <c r="B2" s="88" t="s">
        <v>57</v>
      </c>
      <c r="C2" s="89">
        <v>21017092.00999995</v>
      </c>
      <c r="D2" s="89">
        <v>22538501.719999984</v>
      </c>
      <c r="E2" s="89">
        <v>22016734.920000017</v>
      </c>
      <c r="F2" s="89">
        <f>SUM(C2:E2)/3</f>
        <v>21857442.883333314</v>
      </c>
      <c r="G2" s="89">
        <v>22345153.07</v>
      </c>
    </row>
    <row r="3" spans="1:7" ht="12.75">
      <c r="A3" s="71" t="s">
        <v>16</v>
      </c>
      <c r="B3" s="88" t="s">
        <v>58</v>
      </c>
      <c r="C3" s="89">
        <v>14983871.230000006</v>
      </c>
      <c r="D3" s="89">
        <v>16344414.610000016</v>
      </c>
      <c r="E3" s="89">
        <v>16865601.39999998</v>
      </c>
      <c r="F3" s="89">
        <f aca="true" t="shared" si="0" ref="F3:F10">SUM(C3:E3)/3</f>
        <v>16064629.08</v>
      </c>
      <c r="G3" s="89">
        <v>17017117.56999999</v>
      </c>
    </row>
    <row r="4" spans="1:7" ht="12.75">
      <c r="A4" s="71" t="s">
        <v>15</v>
      </c>
      <c r="B4" s="88" t="s">
        <v>59</v>
      </c>
      <c r="C4" s="89">
        <v>31981915.83000002</v>
      </c>
      <c r="D4" s="89">
        <v>37168076.00999997</v>
      </c>
      <c r="E4" s="89">
        <v>41444765.19000008</v>
      </c>
      <c r="F4" s="89">
        <f t="shared" si="0"/>
        <v>36864919.01000002</v>
      </c>
      <c r="G4" s="89">
        <v>40799462.72000009</v>
      </c>
    </row>
    <row r="5" spans="1:7" ht="12.75">
      <c r="A5" s="71" t="s">
        <v>17</v>
      </c>
      <c r="B5" s="88" t="s">
        <v>60</v>
      </c>
      <c r="C5" s="89">
        <v>45532539.31000008</v>
      </c>
      <c r="D5" s="89">
        <v>47022220.06999998</v>
      </c>
      <c r="E5" s="89">
        <v>48578225.73000011</v>
      </c>
      <c r="F5" s="89">
        <f t="shared" si="0"/>
        <v>47044328.37000006</v>
      </c>
      <c r="G5" s="89">
        <v>49008930.01</v>
      </c>
    </row>
    <row r="6" spans="1:7" ht="12.75">
      <c r="A6" s="71" t="s">
        <v>18</v>
      </c>
      <c r="B6" s="88" t="s">
        <v>61</v>
      </c>
      <c r="C6" s="89">
        <v>23466999.27999998</v>
      </c>
      <c r="D6" s="89">
        <v>24366382.62999997</v>
      </c>
      <c r="E6" s="89">
        <v>26480067.90999999</v>
      </c>
      <c r="F6" s="89">
        <f t="shared" si="0"/>
        <v>24771149.93999998</v>
      </c>
      <c r="G6" s="89">
        <v>26440737.360000044</v>
      </c>
    </row>
    <row r="7" spans="1:7" ht="12.75">
      <c r="A7" s="71" t="s">
        <v>19</v>
      </c>
      <c r="B7" s="88" t="s">
        <v>62</v>
      </c>
      <c r="C7" s="89">
        <v>46479271.70999986</v>
      </c>
      <c r="D7" s="89">
        <v>53945131.09000002</v>
      </c>
      <c r="E7" s="89">
        <v>55201286.25000005</v>
      </c>
      <c r="F7" s="89">
        <f t="shared" si="0"/>
        <v>51875229.68333331</v>
      </c>
      <c r="G7" s="89">
        <v>56151492.91000001</v>
      </c>
    </row>
    <row r="8" spans="1:7" ht="12.75">
      <c r="A8" s="71" t="s">
        <v>20</v>
      </c>
      <c r="B8" s="88" t="s">
        <v>63</v>
      </c>
      <c r="C8" s="89">
        <v>22768085.610000014</v>
      </c>
      <c r="D8" s="89">
        <v>25070448.959999986</v>
      </c>
      <c r="E8" s="89">
        <v>24697199.05999999</v>
      </c>
      <c r="F8" s="89">
        <f t="shared" si="0"/>
        <v>24178577.876666665</v>
      </c>
      <c r="G8" s="89">
        <v>25670388.140000034</v>
      </c>
    </row>
    <row r="9" spans="1:7" ht="12.75">
      <c r="A9" s="71" t="s">
        <v>21</v>
      </c>
      <c r="B9" s="88" t="s">
        <v>64</v>
      </c>
      <c r="C9" s="89">
        <v>7410061.200000005</v>
      </c>
      <c r="D9" s="89">
        <v>8069101.229999996</v>
      </c>
      <c r="E9" s="89">
        <v>8337962.7700000005</v>
      </c>
      <c r="F9" s="89">
        <f t="shared" si="0"/>
        <v>7939041.733333333</v>
      </c>
      <c r="G9" s="89">
        <v>8667352.510000002</v>
      </c>
    </row>
    <row r="10" spans="1:7" ht="12.75">
      <c r="A10" s="71" t="s">
        <v>22</v>
      </c>
      <c r="B10" s="88" t="s">
        <v>65</v>
      </c>
      <c r="C10" s="89">
        <v>37741382.35999992</v>
      </c>
      <c r="D10" s="89">
        <v>39917441.93999993</v>
      </c>
      <c r="E10" s="89">
        <v>40062800.75000012</v>
      </c>
      <c r="F10" s="89">
        <f t="shared" si="0"/>
        <v>39240541.68333332</v>
      </c>
      <c r="G10" s="89">
        <v>39794501.38999994</v>
      </c>
    </row>
    <row r="11" spans="1:7" ht="12.75">
      <c r="A11" s="71" t="s">
        <v>23</v>
      </c>
      <c r="B11" s="88" t="s">
        <v>67</v>
      </c>
      <c r="C11" s="89">
        <v>23119276.12000005</v>
      </c>
      <c r="D11" s="89">
        <v>26362040.609999996</v>
      </c>
      <c r="E11" s="89">
        <v>27538226.870000012</v>
      </c>
      <c r="F11" s="89">
        <f aca="true" t="shared" si="1" ref="F11:F21">SUM(C11:E11)/3</f>
        <v>25673181.200000018</v>
      </c>
      <c r="G11" s="89">
        <v>29040741.050000068</v>
      </c>
    </row>
    <row r="12" spans="1:7" ht="12.75">
      <c r="A12" s="71" t="s">
        <v>24</v>
      </c>
      <c r="B12" s="88" t="s">
        <v>69</v>
      </c>
      <c r="C12" s="89">
        <v>27245319.92999995</v>
      </c>
      <c r="D12" s="89">
        <v>31682833.669999912</v>
      </c>
      <c r="E12" s="89">
        <v>32733884.96000007</v>
      </c>
      <c r="F12" s="89">
        <f t="shared" si="1"/>
        <v>30554012.85333331</v>
      </c>
      <c r="G12" s="89">
        <v>28793743.50999997</v>
      </c>
    </row>
    <row r="13" spans="1:7" ht="12.75">
      <c r="A13" s="71" t="s">
        <v>25</v>
      </c>
      <c r="B13" s="88" t="s">
        <v>71</v>
      </c>
      <c r="C13" s="89">
        <v>44919864.08000021</v>
      </c>
      <c r="D13" s="89">
        <v>46784147.11999998</v>
      </c>
      <c r="E13" s="89">
        <v>52557435.88999993</v>
      </c>
      <c r="F13" s="89">
        <f t="shared" si="1"/>
        <v>48087149.03000004</v>
      </c>
      <c r="G13" s="89">
        <v>51125409.26000016</v>
      </c>
    </row>
    <row r="14" spans="1:7" ht="12.75">
      <c r="A14" s="71" t="s">
        <v>98</v>
      </c>
      <c r="B14" s="88" t="s">
        <v>75</v>
      </c>
      <c r="C14" s="89">
        <v>45384332.01000008</v>
      </c>
      <c r="D14" s="89">
        <v>49235345.98999988</v>
      </c>
      <c r="E14" s="89">
        <v>53283070.67000006</v>
      </c>
      <c r="F14" s="89">
        <f t="shared" si="1"/>
        <v>49300916.22333334</v>
      </c>
      <c r="G14" s="89">
        <v>54643170.55000006</v>
      </c>
    </row>
    <row r="15" spans="1:7" ht="12.75">
      <c r="A15" s="71" t="s">
        <v>99</v>
      </c>
      <c r="B15" s="88" t="s">
        <v>76</v>
      </c>
      <c r="C15" s="89">
        <v>16336967.11999999</v>
      </c>
      <c r="D15" s="89">
        <v>17570978.339999992</v>
      </c>
      <c r="E15" s="89">
        <v>17660003.939999983</v>
      </c>
      <c r="F15" s="89">
        <f t="shared" si="1"/>
        <v>17189316.466666654</v>
      </c>
      <c r="G15" s="89">
        <v>17948483.380000014</v>
      </c>
    </row>
    <row r="16" spans="1:7" ht="12.75">
      <c r="A16" s="71" t="s">
        <v>100</v>
      </c>
      <c r="B16" s="88" t="s">
        <v>73</v>
      </c>
      <c r="C16" s="89">
        <v>40486477.78000001</v>
      </c>
      <c r="D16" s="89">
        <v>42385304.33999983</v>
      </c>
      <c r="E16" s="89">
        <v>44018959.19999987</v>
      </c>
      <c r="F16" s="89">
        <f t="shared" si="1"/>
        <v>42296913.77333324</v>
      </c>
      <c r="G16" s="89">
        <v>43547028.839999996</v>
      </c>
    </row>
    <row r="17" spans="1:7" ht="12.75">
      <c r="A17" s="71" t="s">
        <v>27</v>
      </c>
      <c r="B17" s="88" t="s">
        <v>77</v>
      </c>
      <c r="C17" s="89">
        <v>62826743.43999994</v>
      </c>
      <c r="D17" s="89">
        <v>66941059.57999971</v>
      </c>
      <c r="E17" s="89">
        <v>68433707.80999982</v>
      </c>
      <c r="F17" s="89">
        <f t="shared" si="1"/>
        <v>66067170.27666649</v>
      </c>
      <c r="G17" s="89">
        <v>67198656.53999999</v>
      </c>
    </row>
    <row r="18" spans="1:7" ht="12.75">
      <c r="A18" s="71" t="s">
        <v>28</v>
      </c>
      <c r="B18" s="88" t="s">
        <v>78</v>
      </c>
      <c r="C18" s="89">
        <v>123517949.65000005</v>
      </c>
      <c r="D18" s="89">
        <v>130951924.40000018</v>
      </c>
      <c r="E18" s="89">
        <v>139103548.4999998</v>
      </c>
      <c r="F18" s="89">
        <f t="shared" si="1"/>
        <v>131191140.85000002</v>
      </c>
      <c r="G18" s="89">
        <v>135988544.35000077</v>
      </c>
    </row>
    <row r="19" spans="1:7" ht="12.75">
      <c r="A19" s="71" t="s">
        <v>101</v>
      </c>
      <c r="B19" s="88" t="s">
        <v>72</v>
      </c>
      <c r="C19" s="89">
        <v>22484922.910000045</v>
      </c>
      <c r="D19" s="89">
        <v>23718492.090000007</v>
      </c>
      <c r="E19" s="89">
        <v>23661384.29000001</v>
      </c>
      <c r="F19" s="89">
        <f t="shared" si="1"/>
        <v>23288266.430000022</v>
      </c>
      <c r="G19" s="89">
        <v>22677825.549999986</v>
      </c>
    </row>
    <row r="20" spans="1:7" ht="12.75">
      <c r="A20" s="71" t="s">
        <v>30</v>
      </c>
      <c r="B20" s="88" t="s">
        <v>81</v>
      </c>
      <c r="C20" s="89">
        <v>42651801.54000012</v>
      </c>
      <c r="D20" s="89">
        <v>46496224.42000001</v>
      </c>
      <c r="E20" s="89">
        <v>47824415.570000015</v>
      </c>
      <c r="F20" s="89">
        <f t="shared" si="1"/>
        <v>45657480.51000005</v>
      </c>
      <c r="G20" s="89">
        <v>48129200.26999995</v>
      </c>
    </row>
    <row r="21" spans="1:7" ht="12.75">
      <c r="A21" s="71" t="s">
        <v>31</v>
      </c>
      <c r="B21" s="88" t="s">
        <v>79</v>
      </c>
      <c r="C21" s="89">
        <v>29898028.72999997</v>
      </c>
      <c r="D21" s="89">
        <v>33080756.959999997</v>
      </c>
      <c r="E21" s="89">
        <v>34738229.059999995</v>
      </c>
      <c r="F21" s="89">
        <f t="shared" si="1"/>
        <v>32572338.24999999</v>
      </c>
      <c r="G21" s="89">
        <v>34166226.70999995</v>
      </c>
    </row>
    <row r="22" spans="1:7" ht="12.75">
      <c r="A22" s="72" t="s">
        <v>102</v>
      </c>
      <c r="B22" s="90"/>
      <c r="C22" s="90"/>
      <c r="D22" s="90"/>
      <c r="E22" s="90"/>
      <c r="F22" s="90"/>
      <c r="G22" s="90"/>
    </row>
    <row r="23" spans="1:7" ht="12.75">
      <c r="A23" s="73" t="s">
        <v>32</v>
      </c>
      <c r="B23" s="88" t="s">
        <v>66</v>
      </c>
      <c r="C23" s="89">
        <v>13710036.45</v>
      </c>
      <c r="D23" s="89">
        <v>14805585.969999991</v>
      </c>
      <c r="E23" s="89">
        <v>16219038.120000003</v>
      </c>
      <c r="F23" s="89">
        <f aca="true" t="shared" si="2" ref="F23:F41">SUM(C23:E23)/3</f>
        <v>14911553.51333333</v>
      </c>
      <c r="G23" s="89">
        <v>14257759.330000015</v>
      </c>
    </row>
    <row r="24" spans="1:7" ht="12.75">
      <c r="A24" s="73" t="s">
        <v>103</v>
      </c>
      <c r="B24" s="88" t="s">
        <v>68</v>
      </c>
      <c r="C24" s="89">
        <v>9089025.969999997</v>
      </c>
      <c r="D24" s="89">
        <v>10122215.640000006</v>
      </c>
      <c r="E24" s="89">
        <v>9926372.729999993</v>
      </c>
      <c r="F24" s="89">
        <f t="shared" si="2"/>
        <v>9712538.113333331</v>
      </c>
      <c r="G24" s="89">
        <v>8440238.619999995</v>
      </c>
    </row>
    <row r="25" spans="1:7" ht="12.75">
      <c r="A25" s="73" t="s">
        <v>104</v>
      </c>
      <c r="B25" s="88" t="s">
        <v>70</v>
      </c>
      <c r="C25" s="89">
        <v>10441846.940000022</v>
      </c>
      <c r="D25" s="89">
        <v>11583278.090000017</v>
      </c>
      <c r="E25" s="89">
        <v>11383029.390000004</v>
      </c>
      <c r="F25" s="89">
        <f t="shared" si="2"/>
        <v>11136051.473333348</v>
      </c>
      <c r="G25" s="89">
        <v>10600922.279999962</v>
      </c>
    </row>
    <row r="26" spans="1:7" ht="12.75">
      <c r="A26" s="73" t="s">
        <v>105</v>
      </c>
      <c r="B26" s="88" t="s">
        <v>85</v>
      </c>
      <c r="C26" s="89">
        <v>3568085.0900000045</v>
      </c>
      <c r="D26" s="89">
        <v>3846879.920000004</v>
      </c>
      <c r="E26" s="89">
        <v>3398467.2599999956</v>
      </c>
      <c r="F26" s="89">
        <f t="shared" si="2"/>
        <v>3604477.423333335</v>
      </c>
      <c r="G26" s="89">
        <v>2944665.6500000013</v>
      </c>
    </row>
    <row r="27" spans="1:7" ht="12.75">
      <c r="A27" s="73" t="s">
        <v>106</v>
      </c>
      <c r="B27" s="88" t="s">
        <v>94</v>
      </c>
      <c r="C27" s="89">
        <v>6212446.559999998</v>
      </c>
      <c r="D27" s="89">
        <v>6935489.4300000025</v>
      </c>
      <c r="E27" s="89">
        <v>5814729.330000011</v>
      </c>
      <c r="F27" s="89">
        <f t="shared" si="2"/>
        <v>6320888.440000004</v>
      </c>
      <c r="G27" s="89">
        <v>5287160.789999997</v>
      </c>
    </row>
    <row r="28" spans="1:7" ht="12.75">
      <c r="A28" s="71" t="s">
        <v>107</v>
      </c>
      <c r="B28" s="88" t="s">
        <v>80</v>
      </c>
      <c r="C28" s="89">
        <v>725628.4299999997</v>
      </c>
      <c r="D28" s="89">
        <v>1372727.2199999995</v>
      </c>
      <c r="E28" s="89">
        <v>1602876.3099999996</v>
      </c>
      <c r="F28" s="89">
        <f t="shared" si="2"/>
        <v>1233743.9866666663</v>
      </c>
      <c r="G28" s="89">
        <v>1290128.2899999998</v>
      </c>
    </row>
    <row r="29" spans="1:7" ht="12.75">
      <c r="A29" s="71" t="s">
        <v>34</v>
      </c>
      <c r="B29" s="88" t="s">
        <v>82</v>
      </c>
      <c r="C29" s="89">
        <v>26577659.769999996</v>
      </c>
      <c r="D29" s="89">
        <v>28407708.86999987</v>
      </c>
      <c r="E29" s="89">
        <v>29103610.589999888</v>
      </c>
      <c r="F29" s="89">
        <f t="shared" si="2"/>
        <v>28029659.74333325</v>
      </c>
      <c r="G29" s="89">
        <v>27527777.850000005</v>
      </c>
    </row>
    <row r="30" spans="1:7" ht="12.75">
      <c r="A30" s="71" t="s">
        <v>35</v>
      </c>
      <c r="B30" s="88" t="s">
        <v>83</v>
      </c>
      <c r="C30" s="89">
        <v>6261916.370000007</v>
      </c>
      <c r="D30" s="89">
        <v>7527638.669999981</v>
      </c>
      <c r="E30" s="89">
        <v>8074749.0799999945</v>
      </c>
      <c r="F30" s="89">
        <f t="shared" si="2"/>
        <v>7288101.3733333275</v>
      </c>
      <c r="G30" s="89">
        <v>8473968.970000006</v>
      </c>
    </row>
    <row r="31" spans="1:7" ht="12.75">
      <c r="A31" s="71" t="s">
        <v>36</v>
      </c>
      <c r="B31" s="88" t="s">
        <v>74</v>
      </c>
      <c r="C31" s="89">
        <v>57546945.01000002</v>
      </c>
      <c r="D31" s="89">
        <v>75708294.95000003</v>
      </c>
      <c r="E31" s="89">
        <v>74380812.93000011</v>
      </c>
      <c r="F31" s="89">
        <f t="shared" si="2"/>
        <v>69212017.63000005</v>
      </c>
      <c r="G31" s="95">
        <v>68702698.10999998</v>
      </c>
    </row>
    <row r="32" spans="1:7" ht="12.75">
      <c r="A32" s="71" t="s">
        <v>37</v>
      </c>
      <c r="B32" s="88" t="s">
        <v>84</v>
      </c>
      <c r="C32" s="89">
        <v>5229427.239999998</v>
      </c>
      <c r="D32" s="89">
        <v>5867240.969999988</v>
      </c>
      <c r="E32" s="89">
        <v>6059835.590000002</v>
      </c>
      <c r="F32" s="89">
        <f t="shared" si="2"/>
        <v>5718834.599999997</v>
      </c>
      <c r="G32" s="89">
        <v>5988553.220000001</v>
      </c>
    </row>
    <row r="33" spans="1:7" ht="12.75">
      <c r="A33" s="71" t="s">
        <v>38</v>
      </c>
      <c r="B33" s="88" t="s">
        <v>86</v>
      </c>
      <c r="C33" s="89">
        <v>30362135.080000058</v>
      </c>
      <c r="D33" s="89">
        <v>32281040.499999955</v>
      </c>
      <c r="E33" s="89">
        <v>33679575.10000001</v>
      </c>
      <c r="F33" s="89">
        <f t="shared" si="2"/>
        <v>32107583.560000006</v>
      </c>
      <c r="G33" s="89">
        <v>33149324.299999934</v>
      </c>
    </row>
    <row r="34" spans="1:7" ht="12.75">
      <c r="A34" s="71" t="s">
        <v>39</v>
      </c>
      <c r="B34" s="88" t="s">
        <v>87</v>
      </c>
      <c r="C34" s="89">
        <v>22603039.029999997</v>
      </c>
      <c r="D34" s="89">
        <v>23974953.560000014</v>
      </c>
      <c r="E34" s="89">
        <v>24525771.640000004</v>
      </c>
      <c r="F34" s="89">
        <f t="shared" si="2"/>
        <v>23701254.74333334</v>
      </c>
      <c r="G34" s="89">
        <v>24157855.47999994</v>
      </c>
    </row>
    <row r="35" spans="1:7" ht="12.75">
      <c r="A35" s="71" t="s">
        <v>40</v>
      </c>
      <c r="B35" s="88" t="s">
        <v>88</v>
      </c>
      <c r="C35" s="89">
        <v>36319555.339999996</v>
      </c>
      <c r="D35" s="89">
        <v>40074665.78000001</v>
      </c>
      <c r="E35" s="89">
        <v>41095576.01000004</v>
      </c>
      <c r="F35" s="89">
        <f t="shared" si="2"/>
        <v>39163265.710000016</v>
      </c>
      <c r="G35" s="89">
        <v>39884314.050000004</v>
      </c>
    </row>
    <row r="36" spans="1:7" ht="12.75">
      <c r="A36" s="71" t="s">
        <v>41</v>
      </c>
      <c r="B36" s="88" t="s">
        <v>89</v>
      </c>
      <c r="C36" s="89">
        <v>132769282.54999988</v>
      </c>
      <c r="D36" s="89">
        <v>141910647.6599999</v>
      </c>
      <c r="E36" s="89">
        <v>149977303.3999998</v>
      </c>
      <c r="F36" s="89">
        <f t="shared" si="2"/>
        <v>141552411.2033332</v>
      </c>
      <c r="G36" s="89">
        <v>150560558.79000008</v>
      </c>
    </row>
    <row r="37" spans="1:7" ht="12.75">
      <c r="A37" s="71" t="s">
        <v>108</v>
      </c>
      <c r="B37" s="88" t="s">
        <v>93</v>
      </c>
      <c r="C37" s="89">
        <v>25199922.029999983</v>
      </c>
      <c r="D37" s="89">
        <v>27771211.29999997</v>
      </c>
      <c r="E37" s="89">
        <v>27713802.860000025</v>
      </c>
      <c r="F37" s="89">
        <f t="shared" si="2"/>
        <v>26894978.729999993</v>
      </c>
      <c r="G37" s="89">
        <v>27712213.450000003</v>
      </c>
    </row>
    <row r="38" spans="1:7" ht="12.75">
      <c r="A38" s="71" t="s">
        <v>43</v>
      </c>
      <c r="B38" s="88" t="s">
        <v>92</v>
      </c>
      <c r="C38" s="89">
        <v>27808161.540000018</v>
      </c>
      <c r="D38" s="89">
        <v>32052378.410000052</v>
      </c>
      <c r="E38" s="89">
        <v>32513545.439999964</v>
      </c>
      <c r="F38" s="89">
        <f t="shared" si="2"/>
        <v>30791361.796666678</v>
      </c>
      <c r="G38" s="89">
        <v>33112860.50000002</v>
      </c>
    </row>
    <row r="39" spans="1:7" ht="12.75">
      <c r="A39" s="71" t="s">
        <v>109</v>
      </c>
      <c r="B39" s="88" t="s">
        <v>90</v>
      </c>
      <c r="C39" s="89">
        <v>25035154.159999955</v>
      </c>
      <c r="D39" s="89">
        <v>26836834.02000006</v>
      </c>
      <c r="E39" s="89">
        <v>27602894.340000093</v>
      </c>
      <c r="F39" s="89">
        <f t="shared" si="2"/>
        <v>26491627.5066667</v>
      </c>
      <c r="G39" s="89">
        <v>26522380.370000016</v>
      </c>
    </row>
    <row r="40" spans="1:7" ht="12.75">
      <c r="A40" s="71" t="s">
        <v>45</v>
      </c>
      <c r="B40" s="88" t="s">
        <v>91</v>
      </c>
      <c r="C40" s="89">
        <v>34441155.81000007</v>
      </c>
      <c r="D40" s="89">
        <v>34389809.61000005</v>
      </c>
      <c r="E40" s="89">
        <v>35544604.85999991</v>
      </c>
      <c r="F40" s="89">
        <f t="shared" si="2"/>
        <v>34791856.76000001</v>
      </c>
      <c r="G40" s="89">
        <v>35798617.17999997</v>
      </c>
    </row>
    <row r="41" spans="1:7" ht="12.75">
      <c r="A41" s="71" t="s">
        <v>46</v>
      </c>
      <c r="B41" s="88" t="s">
        <v>95</v>
      </c>
      <c r="C41" s="89">
        <v>74979317.94000024</v>
      </c>
      <c r="D41" s="89">
        <v>80816644.40000015</v>
      </c>
      <c r="E41" s="89">
        <v>85439343.1099997</v>
      </c>
      <c r="F41" s="89">
        <f t="shared" si="2"/>
        <v>80411768.48333336</v>
      </c>
      <c r="G41" s="89">
        <v>82473933.63000026</v>
      </c>
    </row>
    <row r="42" spans="1:7" s="82" customFormat="1" ht="12.75">
      <c r="A42" s="68"/>
      <c r="B42" s="86"/>
      <c r="C42" s="87"/>
      <c r="D42" s="87"/>
      <c r="E42" s="87"/>
      <c r="F42" s="87"/>
      <c r="G42" s="87"/>
    </row>
    <row r="43" spans="2:7" s="82" customFormat="1" ht="12.75">
      <c r="B43" s="91"/>
      <c r="C43" s="92">
        <f>SUM(C2:C42)</f>
        <v>1279133643.1600006</v>
      </c>
      <c r="D43" s="92">
        <f>SUM(D2:D42)</f>
        <v>1395936070.7499995</v>
      </c>
      <c r="E43" s="92">
        <f>SUM(E2:E42)</f>
        <v>1449293448.8299997</v>
      </c>
      <c r="F43" s="92">
        <f>SUM(F2:F42)</f>
        <v>1374787720.9133332</v>
      </c>
      <c r="G43" s="92">
        <f>SUM(G2:G42)</f>
        <v>1426040096.5500014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TM_Wong</cp:lastModifiedBy>
  <cp:lastPrinted>2009-10-23T16:56:02Z</cp:lastPrinted>
  <dcterms:created xsi:type="dcterms:W3CDTF">2009-10-23T16:02:35Z</dcterms:created>
  <dcterms:modified xsi:type="dcterms:W3CDTF">2010-10-04T15:13:28Z</dcterms:modified>
  <cp:category/>
  <cp:version/>
  <cp:contentType/>
  <cp:contentStatus/>
</cp:coreProperties>
</file>