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6673wd\Documents\Student Association Files\Student Association Files FY2026\"/>
    </mc:Choice>
  </mc:AlternateContent>
  <xr:revisionPtr revIDLastSave="0" documentId="13_ncr:1_{DBFAE06A-156F-4895-A55E-ABB949D94BD2}" xr6:coauthVersionLast="47" xr6:coauthVersionMax="47" xr10:uidLastSave="{00000000-0000-0000-0000-000000000000}"/>
  <bookViews>
    <workbookView xWindow="-108" yWindow="-108" windowWidth="23256" windowHeight="13896" xr2:uid="{2178DF05-ED13-4C7C-A981-35414C892E56}"/>
  </bookViews>
  <sheets>
    <sheet name="FY2026 Reconcilation" sheetId="1" r:id="rId1"/>
    <sheet name="FY2026 Recon_SU_detail" sheetId="2" r:id="rId2"/>
  </sheets>
  <externalReferences>
    <externalReference r:id="rId3"/>
  </externalReferences>
  <definedNames>
    <definedName name="_xlnm.Print_Titles" localSheetId="1">'FY2026 Recon_SU_detail'!$A:$C</definedName>
    <definedName name="_xlnm.Print_Titles" localSheetId="0">'FY2026 Reconcilation'!$1:$5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15" i="2" l="1"/>
  <c r="U15" i="2"/>
  <c r="O15" i="2"/>
  <c r="N15" i="2"/>
  <c r="H15" i="2"/>
  <c r="G15" i="2"/>
  <c r="I15" i="2" s="1"/>
  <c r="X14" i="2"/>
  <c r="W14" i="2"/>
  <c r="T14" i="2"/>
  <c r="S14" i="2"/>
  <c r="R14" i="2"/>
  <c r="P14" i="2"/>
  <c r="Q14" i="2" s="1"/>
  <c r="M14" i="2"/>
  <c r="L14" i="2"/>
  <c r="K14" i="2"/>
  <c r="I14" i="2"/>
  <c r="J14" i="2" s="1"/>
  <c r="Y14" i="2" s="1"/>
  <c r="AA14" i="2" s="1"/>
  <c r="F14" i="2"/>
  <c r="E14" i="2"/>
  <c r="D14" i="2"/>
  <c r="W13" i="2"/>
  <c r="X13" i="2" s="1"/>
  <c r="T13" i="2"/>
  <c r="S13" i="2"/>
  <c r="R13" i="2"/>
  <c r="Q13" i="2"/>
  <c r="P13" i="2"/>
  <c r="M13" i="2"/>
  <c r="L13" i="2"/>
  <c r="K13" i="2"/>
  <c r="I13" i="2"/>
  <c r="J13" i="2" s="1"/>
  <c r="F13" i="2"/>
  <c r="E13" i="2"/>
  <c r="D13" i="2"/>
  <c r="W12" i="2"/>
  <c r="T12" i="2"/>
  <c r="S12" i="2"/>
  <c r="R12" i="2"/>
  <c r="Q12" i="2"/>
  <c r="P12" i="2"/>
  <c r="M12" i="2"/>
  <c r="L12" i="2"/>
  <c r="K12" i="2"/>
  <c r="J12" i="2"/>
  <c r="I12" i="2"/>
  <c r="F12" i="2"/>
  <c r="E12" i="2"/>
  <c r="D12" i="2"/>
  <c r="W11" i="2"/>
  <c r="X11" i="2" s="1"/>
  <c r="T11" i="2"/>
  <c r="S11" i="2"/>
  <c r="R11" i="2"/>
  <c r="P11" i="2"/>
  <c r="M11" i="2"/>
  <c r="L11" i="2"/>
  <c r="L15" i="2" s="1"/>
  <c r="K11" i="2"/>
  <c r="K15" i="2" s="1"/>
  <c r="M15" i="2" s="1"/>
  <c r="I11" i="2"/>
  <c r="J11" i="2" s="1"/>
  <c r="F11" i="2"/>
  <c r="E11" i="2"/>
  <c r="D11" i="2"/>
  <c r="W10" i="2"/>
  <c r="X10" i="2" s="1"/>
  <c r="T10" i="2"/>
  <c r="S10" i="2"/>
  <c r="R10" i="2"/>
  <c r="P10" i="2"/>
  <c r="M10" i="2"/>
  <c r="L10" i="2"/>
  <c r="K10" i="2"/>
  <c r="I10" i="2"/>
  <c r="F10" i="2"/>
  <c r="E10" i="2"/>
  <c r="E15" i="2" s="1"/>
  <c r="D10" i="2"/>
  <c r="W9" i="2"/>
  <c r="X9" i="2" s="1"/>
  <c r="T9" i="2"/>
  <c r="S9" i="2"/>
  <c r="R9" i="2"/>
  <c r="P9" i="2"/>
  <c r="Q9" i="2" s="1"/>
  <c r="Y9" i="2" s="1"/>
  <c r="AA9" i="2" s="1"/>
  <c r="M9" i="2"/>
  <c r="L9" i="2"/>
  <c r="K9" i="2"/>
  <c r="I9" i="2"/>
  <c r="J9" i="2" s="1"/>
  <c r="F9" i="2"/>
  <c r="E9" i="2"/>
  <c r="D9" i="2"/>
  <c r="W8" i="2"/>
  <c r="T8" i="2"/>
  <c r="S8" i="2"/>
  <c r="R8" i="2"/>
  <c r="P8" i="2"/>
  <c r="Q8" i="2" s="1"/>
  <c r="M8" i="2"/>
  <c r="L8" i="2"/>
  <c r="K8" i="2"/>
  <c r="I8" i="2"/>
  <c r="J8" i="2" s="1"/>
  <c r="F8" i="2"/>
  <c r="E8" i="2"/>
  <c r="D8" i="2"/>
  <c r="D15" i="2" s="1"/>
  <c r="F15" i="2" s="1"/>
  <c r="J32" i="1"/>
  <c r="G32" i="1"/>
  <c r="F32" i="1"/>
  <c r="D32" i="1"/>
  <c r="I31" i="1"/>
  <c r="K31" i="1" s="1"/>
  <c r="H31" i="1"/>
  <c r="F31" i="1"/>
  <c r="C31" i="1"/>
  <c r="E31" i="1" s="1"/>
  <c r="L31" i="1" s="1"/>
  <c r="N31" i="1" s="1"/>
  <c r="I30" i="1"/>
  <c r="K30" i="1" s="1"/>
  <c r="F30" i="1"/>
  <c r="H30" i="1" s="1"/>
  <c r="C30" i="1"/>
  <c r="E30" i="1" s="1"/>
  <c r="L30" i="1" s="1"/>
  <c r="N30" i="1" s="1"/>
  <c r="I29" i="1"/>
  <c r="K29" i="1" s="1"/>
  <c r="F29" i="1"/>
  <c r="H29" i="1" s="1"/>
  <c r="E29" i="1"/>
  <c r="L29" i="1" s="1"/>
  <c r="N29" i="1" s="1"/>
  <c r="C29" i="1"/>
  <c r="K28" i="1"/>
  <c r="I28" i="1"/>
  <c r="F28" i="1"/>
  <c r="H28" i="1" s="1"/>
  <c r="C28" i="1"/>
  <c r="E28" i="1" s="1"/>
  <c r="L28" i="1" s="1"/>
  <c r="N28" i="1" s="1"/>
  <c r="I27" i="1"/>
  <c r="K27" i="1" s="1"/>
  <c r="F27" i="1"/>
  <c r="H27" i="1" s="1"/>
  <c r="C27" i="1"/>
  <c r="E27" i="1" s="1"/>
  <c r="I26" i="1"/>
  <c r="K26" i="1" s="1"/>
  <c r="H26" i="1"/>
  <c r="F26" i="1"/>
  <c r="C26" i="1"/>
  <c r="E26" i="1" s="1"/>
  <c r="I25" i="1"/>
  <c r="K25" i="1" s="1"/>
  <c r="F25" i="1"/>
  <c r="H25" i="1" s="1"/>
  <c r="C25" i="1"/>
  <c r="E25" i="1" s="1"/>
  <c r="L25" i="1" s="1"/>
  <c r="N25" i="1" s="1"/>
  <c r="I24" i="1"/>
  <c r="K24" i="1" s="1"/>
  <c r="F24" i="1"/>
  <c r="H24" i="1" s="1"/>
  <c r="C24" i="1"/>
  <c r="E24" i="1" s="1"/>
  <c r="L24" i="1" s="1"/>
  <c r="N24" i="1" s="1"/>
  <c r="K23" i="1"/>
  <c r="I23" i="1"/>
  <c r="F23" i="1"/>
  <c r="H23" i="1" s="1"/>
  <c r="L23" i="1" s="1"/>
  <c r="N23" i="1" s="1"/>
  <c r="E23" i="1"/>
  <c r="C23" i="1"/>
  <c r="I22" i="1"/>
  <c r="K22" i="1" s="1"/>
  <c r="F22" i="1"/>
  <c r="H22" i="1" s="1"/>
  <c r="C22" i="1"/>
  <c r="E22" i="1" s="1"/>
  <c r="L22" i="1" s="1"/>
  <c r="N22" i="1" s="1"/>
  <c r="I21" i="1"/>
  <c r="K21" i="1" s="1"/>
  <c r="F21" i="1"/>
  <c r="H21" i="1" s="1"/>
  <c r="C21" i="1"/>
  <c r="E21" i="1" s="1"/>
  <c r="I20" i="1"/>
  <c r="K20" i="1" s="1"/>
  <c r="H20" i="1"/>
  <c r="F20" i="1"/>
  <c r="C20" i="1"/>
  <c r="E20" i="1" s="1"/>
  <c r="L20" i="1" s="1"/>
  <c r="N20" i="1" s="1"/>
  <c r="I19" i="1"/>
  <c r="K19" i="1" s="1"/>
  <c r="F19" i="1"/>
  <c r="H19" i="1" s="1"/>
  <c r="C19" i="1"/>
  <c r="E19" i="1" s="1"/>
  <c r="L19" i="1" s="1"/>
  <c r="N19" i="1" s="1"/>
  <c r="K18" i="1"/>
  <c r="I18" i="1"/>
  <c r="F18" i="1"/>
  <c r="H18" i="1" s="1"/>
  <c r="L18" i="1" s="1"/>
  <c r="N18" i="1" s="1"/>
  <c r="E18" i="1"/>
  <c r="C18" i="1"/>
  <c r="K17" i="1"/>
  <c r="I17" i="1"/>
  <c r="F17" i="1"/>
  <c r="H17" i="1" s="1"/>
  <c r="C17" i="1"/>
  <c r="E17" i="1" s="1"/>
  <c r="L17" i="1" s="1"/>
  <c r="N17" i="1" s="1"/>
  <c r="I16" i="1"/>
  <c r="K16" i="1" s="1"/>
  <c r="F16" i="1"/>
  <c r="H16" i="1" s="1"/>
  <c r="C16" i="1"/>
  <c r="E16" i="1" s="1"/>
  <c r="L16" i="1" s="1"/>
  <c r="N16" i="1" s="1"/>
  <c r="I15" i="1"/>
  <c r="K15" i="1" s="1"/>
  <c r="H15" i="1"/>
  <c r="F15" i="1"/>
  <c r="C15" i="1"/>
  <c r="E15" i="1" s="1"/>
  <c r="L15" i="1" s="1"/>
  <c r="N15" i="1" s="1"/>
  <c r="I14" i="1"/>
  <c r="K14" i="1" s="1"/>
  <c r="F14" i="1"/>
  <c r="H14" i="1" s="1"/>
  <c r="C14" i="1"/>
  <c r="E14" i="1" s="1"/>
  <c r="I13" i="1"/>
  <c r="K13" i="1" s="1"/>
  <c r="F13" i="1"/>
  <c r="H13" i="1" s="1"/>
  <c r="C13" i="1"/>
  <c r="E13" i="1" s="1"/>
  <c r="K12" i="1"/>
  <c r="I12" i="1"/>
  <c r="F12" i="1"/>
  <c r="H12" i="1" s="1"/>
  <c r="L12" i="1" s="1"/>
  <c r="N12" i="1" s="1"/>
  <c r="E12" i="1"/>
  <c r="C12" i="1"/>
  <c r="I11" i="1"/>
  <c r="K11" i="1" s="1"/>
  <c r="F11" i="1"/>
  <c r="H11" i="1" s="1"/>
  <c r="C11" i="1"/>
  <c r="E11" i="1" s="1"/>
  <c r="L11" i="1" s="1"/>
  <c r="N11" i="1" s="1"/>
  <c r="I10" i="1"/>
  <c r="K10" i="1" s="1"/>
  <c r="F10" i="1"/>
  <c r="H10" i="1" s="1"/>
  <c r="C10" i="1"/>
  <c r="C32" i="1" s="1"/>
  <c r="I9" i="1"/>
  <c r="K9" i="1" s="1"/>
  <c r="H9" i="1"/>
  <c r="F9" i="1"/>
  <c r="C9" i="1"/>
  <c r="E9" i="1" s="1"/>
  <c r="L9" i="1" s="1"/>
  <c r="N9" i="1" s="1"/>
  <c r="I8" i="1"/>
  <c r="K8" i="1" s="1"/>
  <c r="F8" i="1"/>
  <c r="H8" i="1" s="1"/>
  <c r="C8" i="1"/>
  <c r="E8" i="1" s="1"/>
  <c r="L8" i="1" s="1"/>
  <c r="N8" i="1" s="1"/>
  <c r="I7" i="1"/>
  <c r="F7" i="1"/>
  <c r="H7" i="1" s="1"/>
  <c r="E7" i="1"/>
  <c r="C7" i="1"/>
  <c r="K6" i="1"/>
  <c r="I6" i="1"/>
  <c r="F6" i="1"/>
  <c r="H6" i="1" s="1"/>
  <c r="C6" i="1"/>
  <c r="E6" i="1" s="1"/>
  <c r="L6" i="1" s="1"/>
  <c r="L13" i="1" l="1"/>
  <c r="N13" i="1" s="1"/>
  <c r="L26" i="1"/>
  <c r="N26" i="1" s="1"/>
  <c r="L21" i="1"/>
  <c r="N21" i="1" s="1"/>
  <c r="Y13" i="2"/>
  <c r="AA13" i="2" s="1"/>
  <c r="Q15" i="2"/>
  <c r="Y12" i="2"/>
  <c r="AA12" i="2" s="1"/>
  <c r="E10" i="1"/>
  <c r="N6" i="1"/>
  <c r="Q11" i="2"/>
  <c r="Y11" i="2" s="1"/>
  <c r="AA11" i="2" s="1"/>
  <c r="I32" i="1"/>
  <c r="K7" i="1"/>
  <c r="K32" i="1" s="1"/>
  <c r="H32" i="1"/>
  <c r="X12" i="2"/>
  <c r="R15" i="2"/>
  <c r="T15" i="2" s="1"/>
  <c r="S15" i="2"/>
  <c r="J10" i="2"/>
  <c r="Y10" i="2" s="1"/>
  <c r="AA10" i="2" s="1"/>
  <c r="W15" i="2"/>
  <c r="X8" i="2"/>
  <c r="X15" i="2" s="1"/>
  <c r="Y8" i="2"/>
  <c r="P15" i="2"/>
  <c r="L27" i="1"/>
  <c r="N27" i="1" s="1"/>
  <c r="L14" i="1"/>
  <c r="N14" i="1" s="1"/>
  <c r="Q10" i="2"/>
  <c r="Y15" i="2" l="1"/>
  <c r="AA8" i="2"/>
  <c r="AA15" i="2" s="1"/>
  <c r="L10" i="1"/>
  <c r="N10" i="1" s="1"/>
  <c r="E32" i="1"/>
  <c r="J15" i="2"/>
  <c r="L7" i="1"/>
  <c r="N7" i="1" l="1"/>
  <c r="N32" i="1" s="1"/>
  <c r="L32" i="1"/>
</calcChain>
</file>

<file path=xl/sharedStrings.xml><?xml version="1.0" encoding="utf-8"?>
<sst xmlns="http://schemas.openxmlformats.org/spreadsheetml/2006/main" count="137" uniqueCount="102">
  <si>
    <t>Minnesota State</t>
  </si>
  <si>
    <t>Statewide Student Association Fee Reconciliation</t>
  </si>
  <si>
    <t>Fall FY2026, Spring FY2026, Summer FY2027</t>
  </si>
  <si>
    <t>Fall Semester (20263)</t>
  </si>
  <si>
    <t>Spring Semester (20265)</t>
  </si>
  <si>
    <t>Summer Term (20271)</t>
  </si>
  <si>
    <t>Reconciliation</t>
  </si>
  <si>
    <t>State College</t>
  </si>
  <si>
    <t>Campus ID</t>
  </si>
  <si>
    <t>Total Credit hour Reported 10/15</t>
  </si>
  <si>
    <t>Total Credit Hour Reported Year End</t>
  </si>
  <si>
    <t xml:space="preserve">+ or - </t>
  </si>
  <si>
    <t>Total Credit hour Reported 02/14</t>
  </si>
  <si>
    <t>+ or -</t>
  </si>
  <si>
    <t>Total Credit hour Reported 07/14</t>
  </si>
  <si>
    <t>+ or - Total</t>
  </si>
  <si>
    <t>Rate</t>
  </si>
  <si>
    <t>Fee Calculation</t>
  </si>
  <si>
    <t>Alexandria TCC</t>
  </si>
  <si>
    <t>0203</t>
  </si>
  <si>
    <t>Anoka TC</t>
  </si>
  <si>
    <t>0202</t>
  </si>
  <si>
    <t>Anoka-Ramsey CC</t>
  </si>
  <si>
    <t>0152</t>
  </si>
  <si>
    <t>Central Lakes College</t>
  </si>
  <si>
    <t>0301</t>
  </si>
  <si>
    <t>Century College</t>
  </si>
  <si>
    <t>0304</t>
  </si>
  <si>
    <t>Dakota County TC</t>
  </si>
  <si>
    <t>0211</t>
  </si>
  <si>
    <t>Fond du Lac Tribal &amp; CC</t>
  </si>
  <si>
    <t>0163</t>
  </si>
  <si>
    <t>Hennepin TC</t>
  </si>
  <si>
    <t>0204</t>
  </si>
  <si>
    <t>Inver Hills CC</t>
  </si>
  <si>
    <t>0157</t>
  </si>
  <si>
    <t>Lake Superior College</t>
  </si>
  <si>
    <t>0302</t>
  </si>
  <si>
    <t>Minneapolis CTC</t>
  </si>
  <si>
    <t>0305</t>
  </si>
  <si>
    <t>Minnesota North College</t>
  </si>
  <si>
    <t>0320</t>
  </si>
  <si>
    <t>MSC Southeast</t>
  </si>
  <si>
    <t>0213</t>
  </si>
  <si>
    <t>MN State CTC</t>
  </si>
  <si>
    <t>0442</t>
  </si>
  <si>
    <t>Minnesota West CTC</t>
  </si>
  <si>
    <t>0209</t>
  </si>
  <si>
    <t>Normandale CC</t>
  </si>
  <si>
    <t>0156</t>
  </si>
  <si>
    <t>North Hennepin CC</t>
  </si>
  <si>
    <t>0153</t>
  </si>
  <si>
    <t>Northland CTC</t>
  </si>
  <si>
    <t>0403</t>
  </si>
  <si>
    <t>Northwest TC, Bemidji</t>
  </si>
  <si>
    <t>0263</t>
  </si>
  <si>
    <t>Pine TCC</t>
  </si>
  <si>
    <t>0205</t>
  </si>
  <si>
    <t>Ridgewater College</t>
  </si>
  <si>
    <t>0308</t>
  </si>
  <si>
    <t>Riverland CC</t>
  </si>
  <si>
    <t>0307</t>
  </si>
  <si>
    <t>Rochester CTC</t>
  </si>
  <si>
    <t>0306</t>
  </si>
  <si>
    <t>Saint Paul College</t>
  </si>
  <si>
    <t>0206</t>
  </si>
  <si>
    <t>So Central TC</t>
  </si>
  <si>
    <t>0309</t>
  </si>
  <si>
    <t>St. Cloud TCC</t>
  </si>
  <si>
    <t>0208</t>
  </si>
  <si>
    <t>Total State Colleges</t>
  </si>
  <si>
    <t>na</t>
  </si>
  <si>
    <t>State Universities Undergraduate and Graduate Credit Hour detail</t>
  </si>
  <si>
    <t>Fall Semester (20253)</t>
  </si>
  <si>
    <t>Spring Semester (20255)</t>
  </si>
  <si>
    <t>Summer Term (20261)</t>
  </si>
  <si>
    <t>Reported Yr End</t>
  </si>
  <si>
    <t>Difference</t>
  </si>
  <si>
    <t xml:space="preserve">Reported Year End </t>
  </si>
  <si>
    <t xml:space="preserve">Institution </t>
  </si>
  <si>
    <t>Campus ID#</t>
  </si>
  <si>
    <t>Banded (X)</t>
  </si>
  <si>
    <t>Total Ug Crhr</t>
  </si>
  <si>
    <t>Total Gr Crhr</t>
  </si>
  <si>
    <t>Total Crhr Reported</t>
  </si>
  <si>
    <t>SSA Fee Calculation</t>
  </si>
  <si>
    <t>Bemidji</t>
  </si>
  <si>
    <t>0070</t>
  </si>
  <si>
    <t>X</t>
  </si>
  <si>
    <t>Metropolitan</t>
  </si>
  <si>
    <t>0076</t>
  </si>
  <si>
    <t>MSU Moorhead</t>
  </si>
  <si>
    <t>0072</t>
  </si>
  <si>
    <t>MSU, Mankato</t>
  </si>
  <si>
    <t>0071</t>
  </si>
  <si>
    <t>St. Cloud</t>
  </si>
  <si>
    <t>0073</t>
  </si>
  <si>
    <t>Southwest MN</t>
  </si>
  <si>
    <t>0075</t>
  </si>
  <si>
    <t>Winona</t>
  </si>
  <si>
    <t>0074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</si>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</sst>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#,##0.0_);[Red]\(#,##0.0\)"/>
    <numFmt numFmtId="165" formatCode="#,##0.0"/>
    <numFmt numFmtId="166" formatCode="#,##0.#####"/>
    <numFmt numFmtId="167" formatCode="&quot;$&quot;#,##0.00"/>
  </numFmts>
  <fonts count="9" x14ac:knownFonts="1">
    <font>
      <sz val="10"/>
      <name val="Arial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i/>
      <sz val="9"/>
      <name val="Calibri"/>
      <family val="2"/>
      <scheme val="minor"/>
    </font>
    <font>
      <sz val="7"/>
      <name val="Calibri"/>
      <family val="2"/>
      <scheme val="minor"/>
    </font>
    <font>
      <sz val="8"/>
      <name val="Microsoft Sans Serif"/>
      <family val="2"/>
    </font>
    <font>
      <b/>
      <i/>
      <sz val="9"/>
      <color theme="1" tint="0.3499862666707357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8" fontId="3" fillId="0" borderId="0" xfId="0" applyNumberFormat="1" applyFont="1"/>
    <xf numFmtId="3" fontId="3" fillId="0" borderId="0" xfId="0" applyNumberFormat="1" applyFont="1"/>
    <xf numFmtId="8" fontId="3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38" fontId="4" fillId="0" borderId="0" xfId="0" applyNumberFormat="1" applyFont="1"/>
    <xf numFmtId="3" fontId="4" fillId="0" borderId="0" xfId="0" applyNumberFormat="1" applyFont="1"/>
    <xf numFmtId="8" fontId="4" fillId="0" borderId="0" xfId="0" applyNumberFormat="1" applyFont="1"/>
    <xf numFmtId="0" fontId="3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38" fontId="2" fillId="2" borderId="9" xfId="0" applyNumberFormat="1" applyFont="1" applyFill="1" applyBorder="1" applyAlignment="1">
      <alignment horizontal="center" wrapText="1"/>
    </xf>
    <xf numFmtId="38" fontId="2" fillId="2" borderId="7" xfId="0" applyNumberFormat="1" applyFont="1" applyFill="1" applyBorder="1" applyAlignment="1">
      <alignment horizontal="center" wrapText="1"/>
    </xf>
    <xf numFmtId="38" fontId="2" fillId="2" borderId="10" xfId="0" quotePrefix="1" applyNumberFormat="1" applyFont="1" applyFill="1" applyBorder="1" applyAlignment="1">
      <alignment horizontal="center" wrapText="1"/>
    </xf>
    <xf numFmtId="3" fontId="2" fillId="3" borderId="9" xfId="0" applyNumberFormat="1" applyFont="1" applyFill="1" applyBorder="1" applyAlignment="1">
      <alignment horizontal="center" wrapText="1"/>
    </xf>
    <xf numFmtId="38" fontId="2" fillId="3" borderId="7" xfId="0" applyNumberFormat="1" applyFont="1" applyFill="1" applyBorder="1" applyAlignment="1">
      <alignment horizontal="center" wrapText="1"/>
    </xf>
    <xf numFmtId="38" fontId="2" fillId="3" borderId="10" xfId="0" quotePrefix="1" applyNumberFormat="1" applyFont="1" applyFill="1" applyBorder="1" applyAlignment="1">
      <alignment horizontal="center" wrapText="1"/>
    </xf>
    <xf numFmtId="38" fontId="2" fillId="4" borderId="11" xfId="0" applyNumberFormat="1" applyFont="1" applyFill="1" applyBorder="1" applyAlignment="1">
      <alignment horizontal="center" wrapText="1"/>
    </xf>
    <xf numFmtId="38" fontId="2" fillId="4" borderId="7" xfId="0" applyNumberFormat="1" applyFont="1" applyFill="1" applyBorder="1" applyAlignment="1">
      <alignment horizontal="center" wrapText="1"/>
    </xf>
    <xf numFmtId="38" fontId="2" fillId="4" borderId="10" xfId="0" quotePrefix="1" applyNumberFormat="1" applyFont="1" applyFill="1" applyBorder="1" applyAlignment="1">
      <alignment horizontal="center" wrapText="1"/>
    </xf>
    <xf numFmtId="38" fontId="2" fillId="0" borderId="9" xfId="0" quotePrefix="1" applyNumberFormat="1" applyFont="1" applyBorder="1" applyAlignment="1">
      <alignment horizontal="center" wrapText="1"/>
    </xf>
    <xf numFmtId="8" fontId="2" fillId="0" borderId="7" xfId="0" applyNumberFormat="1" applyFont="1" applyBorder="1" applyAlignment="1">
      <alignment horizontal="center" wrapText="1"/>
    </xf>
    <xf numFmtId="8" fontId="2" fillId="0" borderId="10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5" borderId="7" xfId="0" applyFont="1" applyFill="1" applyBorder="1" applyProtection="1">
      <protection locked="0"/>
    </xf>
    <xf numFmtId="49" fontId="3" fillId="0" borderId="12" xfId="0" applyNumberFormat="1" applyFont="1" applyBorder="1" applyAlignment="1" applyProtection="1">
      <alignment horizontal="center"/>
      <protection locked="0"/>
    </xf>
    <xf numFmtId="38" fontId="3" fillId="2" borderId="11" xfId="0" applyNumberFormat="1" applyFont="1" applyFill="1" applyBorder="1"/>
    <xf numFmtId="38" fontId="3" fillId="2" borderId="7" xfId="0" applyNumberFormat="1" applyFont="1" applyFill="1" applyBorder="1" applyProtection="1">
      <protection locked="0"/>
    </xf>
    <xf numFmtId="38" fontId="3" fillId="2" borderId="13" xfId="0" applyNumberFormat="1" applyFont="1" applyFill="1" applyBorder="1"/>
    <xf numFmtId="3" fontId="3" fillId="3" borderId="14" xfId="0" applyNumberFormat="1" applyFont="1" applyFill="1" applyBorder="1"/>
    <xf numFmtId="38" fontId="3" fillId="6" borderId="7" xfId="0" applyNumberFormat="1" applyFont="1" applyFill="1" applyBorder="1" applyProtection="1">
      <protection locked="0"/>
    </xf>
    <xf numFmtId="38" fontId="3" fillId="3" borderId="10" xfId="0" applyNumberFormat="1" applyFont="1" applyFill="1" applyBorder="1"/>
    <xf numFmtId="38" fontId="3" fillId="7" borderId="9" xfId="0" applyNumberFormat="1" applyFont="1" applyFill="1" applyBorder="1" applyProtection="1">
      <protection locked="0"/>
    </xf>
    <xf numFmtId="38" fontId="3" fillId="4" borderId="7" xfId="0" applyNumberFormat="1" applyFont="1" applyFill="1" applyBorder="1" applyProtection="1">
      <protection locked="0"/>
    </xf>
    <xf numFmtId="38" fontId="3" fillId="4" borderId="10" xfId="0" applyNumberFormat="1" applyFont="1" applyFill="1" applyBorder="1"/>
    <xf numFmtId="38" fontId="3" fillId="0" borderId="9" xfId="0" applyNumberFormat="1" applyFont="1" applyBorder="1"/>
    <xf numFmtId="8" fontId="3" fillId="0" borderId="7" xfId="0" applyNumberFormat="1" applyFont="1" applyBorder="1"/>
    <xf numFmtId="8" fontId="3" fillId="0" borderId="10" xfId="0" applyNumberFormat="1" applyFont="1" applyBorder="1"/>
    <xf numFmtId="0" fontId="3" fillId="0" borderId="7" xfId="0" applyFont="1" applyBorder="1" applyProtection="1">
      <protection locked="0"/>
    </xf>
    <xf numFmtId="49" fontId="3" fillId="0" borderId="7" xfId="0" applyNumberFormat="1" applyFont="1" applyBorder="1" applyAlignment="1" applyProtection="1">
      <alignment horizontal="center"/>
      <protection locked="0"/>
    </xf>
    <xf numFmtId="38" fontId="3" fillId="4" borderId="15" xfId="0" applyNumberFormat="1" applyFont="1" applyFill="1" applyBorder="1"/>
    <xf numFmtId="0" fontId="3" fillId="0" borderId="7" xfId="0" applyFont="1" applyBorder="1" applyAlignment="1" applyProtection="1">
      <alignment vertical="center"/>
      <protection locked="0"/>
    </xf>
    <xf numFmtId="0" fontId="3" fillId="5" borderId="7" xfId="0" applyFont="1" applyFill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38" fontId="3" fillId="3" borderId="15" xfId="0" applyNumberFormat="1" applyFont="1" applyFill="1" applyBorder="1"/>
    <xf numFmtId="0" fontId="5" fillId="0" borderId="16" xfId="0" applyFont="1" applyBorder="1" applyAlignment="1">
      <alignment horizontal="right"/>
    </xf>
    <xf numFmtId="38" fontId="2" fillId="2" borderId="16" xfId="0" applyNumberFormat="1" applyFont="1" applyFill="1" applyBorder="1"/>
    <xf numFmtId="38" fontId="5" fillId="2" borderId="17" xfId="0" applyNumberFormat="1" applyFont="1" applyFill="1" applyBorder="1"/>
    <xf numFmtId="38" fontId="5" fillId="2" borderId="18" xfId="0" applyNumberFormat="1" applyFont="1" applyFill="1" applyBorder="1"/>
    <xf numFmtId="3" fontId="5" fillId="3" borderId="16" xfId="0" applyNumberFormat="1" applyFont="1" applyFill="1" applyBorder="1"/>
    <xf numFmtId="38" fontId="5" fillId="3" borderId="17" xfId="0" applyNumberFormat="1" applyFont="1" applyFill="1" applyBorder="1"/>
    <xf numFmtId="38" fontId="5" fillId="3" borderId="19" xfId="0" applyNumberFormat="1" applyFont="1" applyFill="1" applyBorder="1"/>
    <xf numFmtId="38" fontId="5" fillId="4" borderId="20" xfId="0" applyNumberFormat="1" applyFont="1" applyFill="1" applyBorder="1"/>
    <xf numFmtId="38" fontId="5" fillId="4" borderId="17" xfId="0" applyNumberFormat="1" applyFont="1" applyFill="1" applyBorder="1"/>
    <xf numFmtId="38" fontId="5" fillId="4" borderId="18" xfId="0" applyNumberFormat="1" applyFont="1" applyFill="1" applyBorder="1"/>
    <xf numFmtId="38" fontId="5" fillId="0" borderId="16" xfId="0" applyNumberFormat="1" applyFont="1" applyBorder="1"/>
    <xf numFmtId="8" fontId="5" fillId="8" borderId="17" xfId="0" applyNumberFormat="1" applyFont="1" applyFill="1" applyBorder="1"/>
    <xf numFmtId="8" fontId="5" fillId="0" borderId="19" xfId="0" applyNumberFormat="1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38" fontId="6" fillId="0" borderId="0" xfId="0" applyNumberFormat="1" applyFont="1"/>
    <xf numFmtId="3" fontId="6" fillId="0" borderId="0" xfId="0" applyNumberFormat="1" applyFont="1"/>
    <xf numFmtId="8" fontId="6" fillId="0" borderId="0" xfId="0" applyNumberFormat="1" applyFont="1"/>
    <xf numFmtId="0" fontId="6" fillId="0" borderId="0" xfId="0" applyFont="1"/>
    <xf numFmtId="165" fontId="3" fillId="0" borderId="0" xfId="0" applyNumberFormat="1" applyFont="1"/>
    <xf numFmtId="164" fontId="3" fillId="0" borderId="0" xfId="0" applyNumberFormat="1" applyFont="1"/>
    <xf numFmtId="165" fontId="2" fillId="9" borderId="16" xfId="0" applyNumberFormat="1" applyFont="1" applyFill="1" applyBorder="1" applyAlignment="1">
      <alignment horizontal="center"/>
    </xf>
    <xf numFmtId="165" fontId="2" fillId="9" borderId="20" xfId="0" applyNumberFormat="1" applyFont="1" applyFill="1" applyBorder="1" applyAlignment="1">
      <alignment horizontal="center"/>
    </xf>
    <xf numFmtId="165" fontId="2" fillId="9" borderId="17" xfId="0" applyNumberFormat="1" applyFont="1" applyFill="1" applyBorder="1" applyAlignment="1">
      <alignment horizontal="center"/>
    </xf>
    <xf numFmtId="165" fontId="2" fillId="9" borderId="18" xfId="0" applyNumberFormat="1" applyFont="1" applyFill="1" applyBorder="1" applyAlignment="1">
      <alignment horizontal="center"/>
    </xf>
    <xf numFmtId="165" fontId="2" fillId="9" borderId="19" xfId="0" applyNumberFormat="1" applyFont="1" applyFill="1" applyBorder="1" applyAlignment="1">
      <alignment horizontal="center"/>
    </xf>
    <xf numFmtId="165" fontId="2" fillId="10" borderId="4" xfId="0" applyNumberFormat="1" applyFont="1" applyFill="1" applyBorder="1" applyAlignment="1">
      <alignment horizontal="center"/>
    </xf>
    <xf numFmtId="165" fontId="2" fillId="10" borderId="5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164" fontId="2" fillId="11" borderId="4" xfId="0" applyNumberFormat="1" applyFont="1" applyFill="1" applyBorder="1" applyAlignment="1">
      <alignment horizontal="center"/>
    </xf>
    <xf numFmtId="164" fontId="2" fillId="11" borderId="5" xfId="0" applyNumberFormat="1" applyFont="1" applyFill="1" applyBorder="1" applyAlignment="1">
      <alignment horizontal="center"/>
    </xf>
    <xf numFmtId="164" fontId="2" fillId="11" borderId="6" xfId="0" applyNumberFormat="1" applyFont="1" applyFill="1" applyBorder="1" applyAlignment="1">
      <alignment horizontal="center"/>
    </xf>
    <xf numFmtId="165" fontId="2" fillId="9" borderId="4" xfId="0" applyNumberFormat="1" applyFont="1" applyFill="1" applyBorder="1" applyAlignment="1">
      <alignment horizontal="center"/>
    </xf>
    <xf numFmtId="165" fontId="2" fillId="9" borderId="5" xfId="0" applyNumberFormat="1" applyFont="1" applyFill="1" applyBorder="1" applyAlignment="1">
      <alignment horizontal="center"/>
    </xf>
    <xf numFmtId="165" fontId="2" fillId="9" borderId="6" xfId="0" applyNumberFormat="1" applyFont="1" applyFill="1" applyBorder="1" applyAlignment="1">
      <alignment horizontal="center"/>
    </xf>
    <xf numFmtId="165" fontId="2" fillId="9" borderId="4" xfId="0" applyNumberFormat="1" applyFont="1" applyFill="1" applyBorder="1" applyAlignment="1">
      <alignment horizontal="center" wrapText="1"/>
    </xf>
    <xf numFmtId="165" fontId="2" fillId="9" borderId="5" xfId="0" applyNumberFormat="1" applyFont="1" applyFill="1" applyBorder="1" applyAlignment="1">
      <alignment horizontal="center" wrapText="1"/>
    </xf>
    <xf numFmtId="165" fontId="2" fillId="9" borderId="6" xfId="0" applyNumberFormat="1" applyFont="1" applyFill="1" applyBorder="1" applyAlignment="1">
      <alignment horizontal="center" wrapText="1"/>
    </xf>
    <xf numFmtId="165" fontId="2" fillId="9" borderId="21" xfId="0" applyNumberFormat="1" applyFont="1" applyFill="1" applyBorder="1" applyAlignment="1">
      <alignment horizontal="center" wrapText="1"/>
    </xf>
    <xf numFmtId="165" fontId="2" fillId="10" borderId="22" xfId="0" applyNumberFormat="1" applyFont="1" applyFill="1" applyBorder="1" applyAlignment="1">
      <alignment horizontal="center"/>
    </xf>
    <xf numFmtId="165" fontId="2" fillId="10" borderId="23" xfId="0" applyNumberFormat="1" applyFont="1" applyFill="1" applyBorder="1" applyAlignment="1">
      <alignment horizontal="center"/>
    </xf>
    <xf numFmtId="165" fontId="2" fillId="10" borderId="24" xfId="0" applyNumberFormat="1" applyFont="1" applyFill="1" applyBorder="1" applyAlignment="1">
      <alignment horizontal="center"/>
    </xf>
    <xf numFmtId="165" fontId="2" fillId="10" borderId="25" xfId="0" applyNumberFormat="1" applyFont="1" applyFill="1" applyBorder="1" applyAlignment="1">
      <alignment horizontal="center"/>
    </xf>
    <xf numFmtId="165" fontId="2" fillId="10" borderId="26" xfId="0" applyNumberFormat="1" applyFont="1" applyFill="1" applyBorder="1" applyAlignment="1">
      <alignment horizontal="center"/>
    </xf>
    <xf numFmtId="165" fontId="2" fillId="10" borderId="27" xfId="0" applyNumberFormat="1" applyFont="1" applyFill="1" applyBorder="1" applyAlignment="1">
      <alignment horizontal="center"/>
    </xf>
    <xf numFmtId="165" fontId="2" fillId="10" borderId="5" xfId="0" applyNumberFormat="1" applyFont="1" applyFill="1" applyBorder="1" applyAlignment="1">
      <alignment horizontal="center"/>
    </xf>
    <xf numFmtId="165" fontId="2" fillId="11" borderId="22" xfId="0" applyNumberFormat="1" applyFont="1" applyFill="1" applyBorder="1" applyAlignment="1">
      <alignment horizontal="center"/>
    </xf>
    <xf numFmtId="165" fontId="2" fillId="11" borderId="23" xfId="0" applyNumberFormat="1" applyFont="1" applyFill="1" applyBorder="1" applyAlignment="1">
      <alignment horizontal="center"/>
    </xf>
    <xf numFmtId="165" fontId="2" fillId="11" borderId="24" xfId="0" applyNumberFormat="1" applyFont="1" applyFill="1" applyBorder="1" applyAlignment="1">
      <alignment horizontal="center"/>
    </xf>
    <xf numFmtId="164" fontId="2" fillId="11" borderId="21" xfId="0" applyNumberFormat="1" applyFont="1" applyFill="1" applyBorder="1" applyAlignment="1">
      <alignment horizontal="center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165" fontId="2" fillId="9" borderId="22" xfId="0" applyNumberFormat="1" applyFont="1" applyFill="1" applyBorder="1" applyAlignment="1">
      <alignment horizontal="center" wrapText="1"/>
    </xf>
    <xf numFmtId="165" fontId="2" fillId="9" borderId="31" xfId="0" applyNumberFormat="1" applyFont="1" applyFill="1" applyBorder="1" applyAlignment="1">
      <alignment horizontal="center" wrapText="1"/>
    </xf>
    <xf numFmtId="165" fontId="2" fillId="9" borderId="6" xfId="0" applyNumberFormat="1" applyFont="1" applyFill="1" applyBorder="1" applyAlignment="1">
      <alignment horizontal="center" wrapText="1"/>
    </xf>
    <xf numFmtId="165" fontId="2" fillId="9" borderId="23" xfId="0" applyNumberFormat="1" applyFont="1" applyFill="1" applyBorder="1" applyAlignment="1">
      <alignment horizontal="center" wrapText="1"/>
    </xf>
    <xf numFmtId="165" fontId="2" fillId="9" borderId="24" xfId="0" applyNumberFormat="1" applyFont="1" applyFill="1" applyBorder="1" applyAlignment="1">
      <alignment horizontal="center" wrapText="1"/>
    </xf>
    <xf numFmtId="165" fontId="2" fillId="9" borderId="21" xfId="0" quotePrefix="1" applyNumberFormat="1" applyFont="1" applyFill="1" applyBorder="1" applyAlignment="1">
      <alignment horizontal="center" wrapText="1"/>
    </xf>
    <xf numFmtId="165" fontId="2" fillId="10" borderId="22" xfId="0" applyNumberFormat="1" applyFont="1" applyFill="1" applyBorder="1" applyAlignment="1">
      <alignment horizontal="center" wrapText="1"/>
    </xf>
    <xf numFmtId="165" fontId="2" fillId="10" borderId="31" xfId="0" applyNumberFormat="1" applyFont="1" applyFill="1" applyBorder="1" applyAlignment="1">
      <alignment horizontal="center" wrapText="1"/>
    </xf>
    <xf numFmtId="165" fontId="2" fillId="10" borderId="6" xfId="0" applyNumberFormat="1" applyFont="1" applyFill="1" applyBorder="1" applyAlignment="1">
      <alignment horizontal="center" wrapText="1"/>
    </xf>
    <xf numFmtId="165" fontId="2" fillId="10" borderId="24" xfId="0" applyNumberFormat="1" applyFont="1" applyFill="1" applyBorder="1" applyAlignment="1">
      <alignment horizontal="center" wrapText="1"/>
    </xf>
    <xf numFmtId="165" fontId="2" fillId="10" borderId="21" xfId="0" quotePrefix="1" applyNumberFormat="1" applyFont="1" applyFill="1" applyBorder="1" applyAlignment="1">
      <alignment horizontal="center" wrapText="1"/>
    </xf>
    <xf numFmtId="165" fontId="2" fillId="11" borderId="22" xfId="0" applyNumberFormat="1" applyFont="1" applyFill="1" applyBorder="1" applyAlignment="1">
      <alignment horizontal="center" wrapText="1"/>
    </xf>
    <xf numFmtId="165" fontId="2" fillId="11" borderId="31" xfId="0" applyNumberFormat="1" applyFont="1" applyFill="1" applyBorder="1" applyAlignment="1">
      <alignment horizontal="center" wrapText="1"/>
    </xf>
    <xf numFmtId="165" fontId="2" fillId="11" borderId="6" xfId="0" applyNumberFormat="1" applyFont="1" applyFill="1" applyBorder="1" applyAlignment="1">
      <alignment horizontal="center" wrapText="1"/>
    </xf>
    <xf numFmtId="165" fontId="2" fillId="11" borderId="24" xfId="0" applyNumberFormat="1" applyFont="1" applyFill="1" applyBorder="1" applyAlignment="1">
      <alignment horizontal="center" wrapText="1"/>
    </xf>
    <xf numFmtId="164" fontId="2" fillId="11" borderId="21" xfId="0" quotePrefix="1" applyNumberFormat="1" applyFont="1" applyFill="1" applyBorder="1" applyAlignment="1">
      <alignment horizontal="center" wrapText="1"/>
    </xf>
    <xf numFmtId="164" fontId="2" fillId="0" borderId="31" xfId="0" quotePrefix="1" applyNumberFormat="1" applyFont="1" applyBorder="1" applyAlignment="1">
      <alignment horizontal="center" wrapText="1"/>
    </xf>
    <xf numFmtId="8" fontId="2" fillId="0" borderId="23" xfId="0" applyNumberFormat="1" applyFont="1" applyBorder="1" applyAlignment="1">
      <alignment horizontal="center" wrapText="1"/>
    </xf>
    <xf numFmtId="8" fontId="2" fillId="0" borderId="24" xfId="0" applyNumberFormat="1" applyFont="1" applyBorder="1" applyAlignment="1">
      <alignment horizontal="center" wrapText="1"/>
    </xf>
    <xf numFmtId="0" fontId="3" fillId="0" borderId="7" xfId="0" applyFont="1" applyBorder="1"/>
    <xf numFmtId="0" fontId="3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8" fontId="3" fillId="9" borderId="9" xfId="0" applyNumberFormat="1" applyFont="1" applyFill="1" applyBorder="1" applyProtection="1">
      <protection locked="0"/>
    </xf>
    <xf numFmtId="38" fontId="3" fillId="9" borderId="7" xfId="0" applyNumberFormat="1" applyFont="1" applyFill="1" applyBorder="1" applyProtection="1">
      <protection locked="0"/>
    </xf>
    <xf numFmtId="38" fontId="3" fillId="9" borderId="10" xfId="0" applyNumberFormat="1" applyFont="1" applyFill="1" applyBorder="1" applyAlignment="1">
      <alignment horizontal="right"/>
    </xf>
    <xf numFmtId="38" fontId="3" fillId="9" borderId="9" xfId="0" applyNumberFormat="1" applyFont="1" applyFill="1" applyBorder="1" applyAlignment="1">
      <alignment horizontal="right"/>
    </xf>
    <xf numFmtId="38" fontId="3" fillId="9" borderId="7" xfId="0" applyNumberFormat="1" applyFont="1" applyFill="1" applyBorder="1" applyAlignment="1">
      <alignment horizontal="right"/>
    </xf>
    <xf numFmtId="38" fontId="3" fillId="9" borderId="32" xfId="0" applyNumberFormat="1" applyFont="1" applyFill="1" applyBorder="1"/>
    <xf numFmtId="38" fontId="3" fillId="10" borderId="9" xfId="0" applyNumberFormat="1" applyFont="1" applyFill="1" applyBorder="1" applyAlignment="1">
      <alignment horizontal="right"/>
    </xf>
    <xf numFmtId="38" fontId="3" fillId="10" borderId="7" xfId="0" applyNumberFormat="1" applyFont="1" applyFill="1" applyBorder="1" applyAlignment="1">
      <alignment horizontal="right"/>
    </xf>
    <xf numFmtId="38" fontId="3" fillId="10" borderId="10" xfId="0" applyNumberFormat="1" applyFont="1" applyFill="1" applyBorder="1" applyAlignment="1">
      <alignment horizontal="right"/>
    </xf>
    <xf numFmtId="166" fontId="3" fillId="10" borderId="9" xfId="0" applyNumberFormat="1" applyFont="1" applyFill="1" applyBorder="1" applyProtection="1">
      <protection locked="0"/>
    </xf>
    <xf numFmtId="166" fontId="3" fillId="10" borderId="7" xfId="0" applyNumberFormat="1" applyFont="1" applyFill="1" applyBorder="1" applyProtection="1">
      <protection locked="0"/>
    </xf>
    <xf numFmtId="166" fontId="3" fillId="10" borderId="10" xfId="0" applyNumberFormat="1" applyFont="1" applyFill="1" applyBorder="1"/>
    <xf numFmtId="38" fontId="3" fillId="10" borderId="32" xfId="0" applyNumberFormat="1" applyFont="1" applyFill="1" applyBorder="1"/>
    <xf numFmtId="38" fontId="3" fillId="11" borderId="9" xfId="0" applyNumberFormat="1" applyFont="1" applyFill="1" applyBorder="1" applyProtection="1">
      <protection locked="0"/>
    </xf>
    <xf numFmtId="38" fontId="3" fillId="11" borderId="7" xfId="0" applyNumberFormat="1" applyFont="1" applyFill="1" applyBorder="1" applyProtection="1">
      <protection locked="0"/>
    </xf>
    <xf numFmtId="38" fontId="3" fillId="11" borderId="10" xfId="0" applyNumberFormat="1" applyFont="1" applyFill="1" applyBorder="1" applyProtection="1">
      <protection locked="0"/>
    </xf>
    <xf numFmtId="3" fontId="3" fillId="11" borderId="9" xfId="0" applyNumberFormat="1" applyFont="1" applyFill="1" applyBorder="1" applyProtection="1">
      <protection locked="0"/>
    </xf>
    <xf numFmtId="3" fontId="3" fillId="11" borderId="7" xfId="0" applyNumberFormat="1" applyFont="1" applyFill="1" applyBorder="1" applyProtection="1">
      <protection locked="0"/>
    </xf>
    <xf numFmtId="3" fontId="3" fillId="11" borderId="10" xfId="0" applyNumberFormat="1" applyFont="1" applyFill="1" applyBorder="1"/>
    <xf numFmtId="38" fontId="3" fillId="11" borderId="32" xfId="0" applyNumberFormat="1" applyFont="1" applyFill="1" applyBorder="1"/>
    <xf numFmtId="38" fontId="3" fillId="0" borderId="12" xfId="0" applyNumberFormat="1" applyFont="1" applyBorder="1"/>
    <xf numFmtId="167" fontId="3" fillId="0" borderId="7" xfId="0" applyNumberFormat="1" applyFont="1" applyBorder="1" applyAlignment="1">
      <alignment horizontal="right"/>
    </xf>
    <xf numFmtId="0" fontId="2" fillId="0" borderId="8" xfId="0" quotePrefix="1" applyFont="1" applyBorder="1" applyAlignment="1">
      <alignment horizontal="center"/>
    </xf>
    <xf numFmtId="0" fontId="3" fillId="0" borderId="28" xfId="0" applyFont="1" applyBorder="1"/>
    <xf numFmtId="0" fontId="3" fillId="0" borderId="2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8" fontId="3" fillId="9" borderId="33" xfId="0" applyNumberFormat="1" applyFont="1" applyFill="1" applyBorder="1" applyProtection="1">
      <protection locked="0"/>
    </xf>
    <xf numFmtId="38" fontId="3" fillId="9" borderId="34" xfId="0" applyNumberFormat="1" applyFont="1" applyFill="1" applyBorder="1" applyProtection="1">
      <protection locked="0"/>
    </xf>
    <xf numFmtId="38" fontId="3" fillId="9" borderId="35" xfId="0" applyNumberFormat="1" applyFont="1" applyFill="1" applyBorder="1" applyAlignment="1">
      <alignment horizontal="right"/>
    </xf>
    <xf numFmtId="38" fontId="3" fillId="9" borderId="33" xfId="0" applyNumberFormat="1" applyFont="1" applyFill="1" applyBorder="1" applyAlignment="1">
      <alignment horizontal="right"/>
    </xf>
    <xf numFmtId="38" fontId="3" fillId="9" borderId="34" xfId="0" applyNumberFormat="1" applyFont="1" applyFill="1" applyBorder="1" applyAlignment="1">
      <alignment horizontal="right"/>
    </xf>
    <xf numFmtId="38" fontId="3" fillId="9" borderId="36" xfId="0" applyNumberFormat="1" applyFont="1" applyFill="1" applyBorder="1"/>
    <xf numFmtId="38" fontId="3" fillId="10" borderId="33" xfId="0" applyNumberFormat="1" applyFont="1" applyFill="1" applyBorder="1" applyAlignment="1">
      <alignment horizontal="right"/>
    </xf>
    <xf numFmtId="38" fontId="3" fillId="10" borderId="34" xfId="0" applyNumberFormat="1" applyFont="1" applyFill="1" applyBorder="1" applyAlignment="1">
      <alignment horizontal="right"/>
    </xf>
    <xf numFmtId="38" fontId="3" fillId="10" borderId="35" xfId="0" applyNumberFormat="1" applyFont="1" applyFill="1" applyBorder="1" applyAlignment="1">
      <alignment horizontal="right"/>
    </xf>
    <xf numFmtId="166" fontId="3" fillId="10" borderId="33" xfId="0" applyNumberFormat="1" applyFont="1" applyFill="1" applyBorder="1" applyProtection="1">
      <protection locked="0"/>
    </xf>
    <xf numFmtId="166" fontId="3" fillId="10" borderId="34" xfId="0" applyNumberFormat="1" applyFont="1" applyFill="1" applyBorder="1" applyProtection="1">
      <protection locked="0"/>
    </xf>
    <xf numFmtId="166" fontId="3" fillId="10" borderId="35" xfId="0" applyNumberFormat="1" applyFont="1" applyFill="1" applyBorder="1"/>
    <xf numFmtId="38" fontId="3" fillId="10" borderId="36" xfId="0" applyNumberFormat="1" applyFont="1" applyFill="1" applyBorder="1"/>
    <xf numFmtId="38" fontId="3" fillId="11" borderId="33" xfId="0" applyNumberFormat="1" applyFont="1" applyFill="1" applyBorder="1" applyProtection="1">
      <protection locked="0"/>
    </xf>
    <xf numFmtId="38" fontId="3" fillId="11" borderId="34" xfId="0" applyNumberFormat="1" applyFont="1" applyFill="1" applyBorder="1" applyProtection="1">
      <protection locked="0"/>
    </xf>
    <xf numFmtId="38" fontId="3" fillId="11" borderId="35" xfId="0" applyNumberFormat="1" applyFont="1" applyFill="1" applyBorder="1" applyProtection="1">
      <protection locked="0"/>
    </xf>
    <xf numFmtId="3" fontId="3" fillId="11" borderId="33" xfId="0" applyNumberFormat="1" applyFont="1" applyFill="1" applyBorder="1" applyProtection="1">
      <protection locked="0"/>
    </xf>
    <xf numFmtId="3" fontId="3" fillId="11" borderId="34" xfId="0" applyNumberFormat="1" applyFont="1" applyFill="1" applyBorder="1" applyProtection="1">
      <protection locked="0"/>
    </xf>
    <xf numFmtId="3" fontId="3" fillId="11" borderId="35" xfId="0" applyNumberFormat="1" applyFont="1" applyFill="1" applyBorder="1"/>
    <xf numFmtId="38" fontId="3" fillId="11" borderId="36" xfId="0" applyNumberFormat="1" applyFont="1" applyFill="1" applyBorder="1"/>
    <xf numFmtId="38" fontId="3" fillId="0" borderId="37" xfId="0" applyNumberFormat="1" applyFont="1" applyBorder="1"/>
    <xf numFmtId="167" fontId="3" fillId="0" borderId="34" xfId="0" applyNumberFormat="1" applyFont="1" applyBorder="1" applyAlignment="1">
      <alignment horizontal="right"/>
    </xf>
    <xf numFmtId="8" fontId="3" fillId="0" borderId="35" xfId="0" applyNumberFormat="1" applyFont="1" applyBorder="1"/>
    <xf numFmtId="0" fontId="2" fillId="0" borderId="38" xfId="0" applyFont="1" applyBorder="1"/>
    <xf numFmtId="0" fontId="5" fillId="12" borderId="26" xfId="0" quotePrefix="1" applyFont="1" applyFill="1" applyBorder="1" applyAlignment="1">
      <alignment horizontal="center"/>
    </xf>
    <xf numFmtId="0" fontId="5" fillId="12" borderId="26" xfId="0" applyFont="1" applyFill="1" applyBorder="1" applyAlignment="1">
      <alignment horizontal="center"/>
    </xf>
    <xf numFmtId="38" fontId="2" fillId="9" borderId="16" xfId="0" applyNumberFormat="1" applyFont="1" applyFill="1" applyBorder="1"/>
    <xf numFmtId="38" fontId="2" fillId="9" borderId="17" xfId="0" applyNumberFormat="1" applyFont="1" applyFill="1" applyBorder="1"/>
    <xf numFmtId="38" fontId="2" fillId="9" borderId="19" xfId="0" applyNumberFormat="1" applyFont="1" applyFill="1" applyBorder="1"/>
    <xf numFmtId="38" fontId="2" fillId="9" borderId="25" xfId="0" applyNumberFormat="1" applyFont="1" applyFill="1" applyBorder="1"/>
    <xf numFmtId="38" fontId="2" fillId="10" borderId="16" xfId="0" applyNumberFormat="1" applyFont="1" applyFill="1" applyBorder="1"/>
    <xf numFmtId="38" fontId="2" fillId="10" borderId="17" xfId="0" applyNumberFormat="1" applyFont="1" applyFill="1" applyBorder="1"/>
    <xf numFmtId="38" fontId="2" fillId="10" borderId="19" xfId="0" applyNumberFormat="1" applyFont="1" applyFill="1" applyBorder="1"/>
    <xf numFmtId="38" fontId="2" fillId="10" borderId="25" xfId="0" applyNumberFormat="1" applyFont="1" applyFill="1" applyBorder="1"/>
    <xf numFmtId="38" fontId="2" fillId="11" borderId="16" xfId="0" applyNumberFormat="1" applyFont="1" applyFill="1" applyBorder="1"/>
    <xf numFmtId="38" fontId="2" fillId="11" borderId="17" xfId="0" applyNumberFormat="1" applyFont="1" applyFill="1" applyBorder="1"/>
    <xf numFmtId="38" fontId="2" fillId="11" borderId="19" xfId="0" applyNumberFormat="1" applyFont="1" applyFill="1" applyBorder="1"/>
    <xf numFmtId="38" fontId="2" fillId="11" borderId="38" xfId="0" applyNumberFormat="1" applyFont="1" applyFill="1" applyBorder="1"/>
    <xf numFmtId="38" fontId="2" fillId="0" borderId="20" xfId="0" applyNumberFormat="1" applyFont="1" applyBorder="1"/>
    <xf numFmtId="8" fontId="2" fillId="8" borderId="16" xfId="0" applyNumberFormat="1" applyFont="1" applyFill="1" applyBorder="1"/>
    <xf numFmtId="8" fontId="2" fillId="0" borderId="38" xfId="0" applyNumberFormat="1" applyFont="1" applyBorder="1"/>
    <xf numFmtId="0" fontId="2" fillId="0" borderId="0" xfId="0" applyFont="1"/>
    <xf numFmtId="166" fontId="3" fillId="0" borderId="0" xfId="0" applyNumberFormat="1" applyFont="1" applyProtection="1">
      <protection locked="0"/>
    </xf>
    <xf numFmtId="4" fontId="3" fillId="0" borderId="0" xfId="0" applyNumberFormat="1" applyFont="1" applyProtection="1">
      <protection locked="0"/>
    </xf>
    <xf numFmtId="0" fontId="3" fillId="0" borderId="0" xfId="1" applyFont="1" applyProtection="1">
      <protection locked="0"/>
    </xf>
    <xf numFmtId="3" fontId="3" fillId="0" borderId="0" xfId="1" applyNumberFormat="1" applyFont="1" applyProtection="1">
      <protection locked="0"/>
    </xf>
    <xf numFmtId="166" fontId="3" fillId="0" borderId="0" xfId="1" applyNumberFormat="1" applyFont="1" applyProtection="1">
      <protection locked="0"/>
    </xf>
    <xf numFmtId="0" fontId="8" fillId="0" borderId="17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164" fontId="2" fillId="0" borderId="40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9437286-B0D4-41AD-BD99-AF3B989369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v6673wd\Documents\Student%20Association%20Files\Student%20Association%20Files%20FY2026\2026%20Reconcil%20Master%20File.xlsx" TargetMode="External"/><Relationship Id="rId1" Type="http://schemas.openxmlformats.org/officeDocument/2006/relationships/externalLinkPath" Target="2026%20Reconcil%20Master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all 2025"/>
      <sheetName val="Spring 2026"/>
      <sheetName val="Summer 2026"/>
      <sheetName val="FY2026 Reconcilation"/>
      <sheetName val="FY2026 Recon_SU_detail"/>
    </sheetNames>
    <sheetDataSet>
      <sheetData sheetId="0">
        <row r="6">
          <cell r="D6">
            <v>43750</v>
          </cell>
          <cell r="E6">
            <v>2208</v>
          </cell>
          <cell r="F6">
            <v>45958</v>
          </cell>
        </row>
        <row r="7">
          <cell r="D7">
            <v>65622.5</v>
          </cell>
          <cell r="E7">
            <v>4955.5</v>
          </cell>
          <cell r="F7">
            <v>70578</v>
          </cell>
        </row>
        <row r="8">
          <cell r="D8">
            <v>46656</v>
          </cell>
          <cell r="E8">
            <v>6186</v>
          </cell>
          <cell r="F8">
            <v>52842</v>
          </cell>
        </row>
        <row r="9">
          <cell r="D9">
            <v>173782</v>
          </cell>
          <cell r="E9">
            <v>13866</v>
          </cell>
          <cell r="F9">
            <v>187648</v>
          </cell>
        </row>
        <row r="10">
          <cell r="D10">
            <v>58876</v>
          </cell>
          <cell r="E10">
            <v>3906</v>
          </cell>
          <cell r="F10">
            <v>62782</v>
          </cell>
        </row>
        <row r="11">
          <cell r="D11">
            <v>81461</v>
          </cell>
          <cell r="E11">
            <v>10989</v>
          </cell>
          <cell r="F11">
            <v>92450</v>
          </cell>
        </row>
        <row r="12">
          <cell r="D12">
            <v>75449</v>
          </cell>
          <cell r="E12">
            <v>5622</v>
          </cell>
          <cell r="F12">
            <v>81071</v>
          </cell>
        </row>
        <row r="16">
          <cell r="C16">
            <v>34190.1</v>
          </cell>
        </row>
        <row r="17">
          <cell r="C17">
            <v>22167</v>
          </cell>
        </row>
        <row r="18">
          <cell r="C18">
            <v>78344</v>
          </cell>
        </row>
        <row r="19">
          <cell r="C19">
            <v>38008</v>
          </cell>
        </row>
        <row r="20">
          <cell r="C20">
            <v>82055</v>
          </cell>
        </row>
        <row r="21">
          <cell r="C21">
            <v>30934</v>
          </cell>
        </row>
        <row r="22">
          <cell r="C22">
            <v>15132</v>
          </cell>
        </row>
        <row r="23">
          <cell r="C23">
            <v>48205</v>
          </cell>
        </row>
        <row r="24">
          <cell r="C24">
            <v>33625</v>
          </cell>
        </row>
        <row r="25">
          <cell r="C25">
            <v>36770.5</v>
          </cell>
        </row>
        <row r="26">
          <cell r="C26">
            <v>61687.5</v>
          </cell>
        </row>
        <row r="27">
          <cell r="C27">
            <v>38968.1</v>
          </cell>
        </row>
        <row r="28">
          <cell r="C28">
            <v>21073</v>
          </cell>
        </row>
        <row r="29">
          <cell r="C29">
            <v>53941</v>
          </cell>
        </row>
        <row r="30">
          <cell r="C30">
            <v>31586</v>
          </cell>
        </row>
        <row r="31">
          <cell r="C31">
            <v>109248</v>
          </cell>
        </row>
        <row r="32">
          <cell r="C32">
            <v>46349</v>
          </cell>
        </row>
        <row r="33">
          <cell r="C33">
            <v>24896.7</v>
          </cell>
        </row>
        <row r="34">
          <cell r="C34">
            <v>9717.1</v>
          </cell>
        </row>
        <row r="35">
          <cell r="C35">
            <v>13826</v>
          </cell>
        </row>
        <row r="36">
          <cell r="C36">
            <v>36013</v>
          </cell>
        </row>
        <row r="37">
          <cell r="C37">
            <v>34753.5</v>
          </cell>
        </row>
        <row r="38">
          <cell r="C38">
            <v>51226</v>
          </cell>
        </row>
        <row r="39">
          <cell r="C39">
            <v>54805</v>
          </cell>
        </row>
        <row r="40">
          <cell r="C40">
            <v>25994</v>
          </cell>
        </row>
        <row r="41">
          <cell r="C41">
            <v>42377</v>
          </cell>
        </row>
      </sheetData>
      <sheetData sheetId="1">
        <row r="6">
          <cell r="D6">
            <v>40310</v>
          </cell>
          <cell r="E6">
            <v>2307</v>
          </cell>
          <cell r="F6">
            <v>42617</v>
          </cell>
        </row>
        <row r="7">
          <cell r="D7">
            <v>61919.5</v>
          </cell>
          <cell r="E7">
            <v>4822</v>
          </cell>
          <cell r="F7">
            <v>66741.5</v>
          </cell>
        </row>
        <row r="8">
          <cell r="D8">
            <v>43630</v>
          </cell>
          <cell r="E8">
            <v>6379</v>
          </cell>
          <cell r="F8">
            <v>50009</v>
          </cell>
        </row>
        <row r="9">
          <cell r="D9">
            <v>162507</v>
          </cell>
          <cell r="E9">
            <v>13184</v>
          </cell>
          <cell r="F9">
            <v>175691</v>
          </cell>
        </row>
        <row r="10">
          <cell r="D10">
            <v>41099</v>
          </cell>
          <cell r="E10">
            <v>3645</v>
          </cell>
          <cell r="F10">
            <v>44744</v>
          </cell>
        </row>
        <row r="11">
          <cell r="D11">
            <v>69091</v>
          </cell>
          <cell r="E11">
            <v>10200</v>
          </cell>
          <cell r="F11">
            <v>79291</v>
          </cell>
        </row>
        <row r="12">
          <cell r="D12">
            <v>67808</v>
          </cell>
          <cell r="E12">
            <v>5775</v>
          </cell>
          <cell r="F12">
            <v>73583</v>
          </cell>
        </row>
        <row r="16">
          <cell r="C16">
            <v>31369.8</v>
          </cell>
        </row>
        <row r="17">
          <cell r="C17">
            <v>20080</v>
          </cell>
        </row>
        <row r="18">
          <cell r="C18">
            <v>67993</v>
          </cell>
        </row>
        <row r="19">
          <cell r="C19">
            <v>33656</v>
          </cell>
        </row>
        <row r="20">
          <cell r="C20">
            <v>74343</v>
          </cell>
        </row>
        <row r="21">
          <cell r="C21">
            <v>28877</v>
          </cell>
        </row>
        <row r="22">
          <cell r="C22">
            <v>11338</v>
          </cell>
        </row>
        <row r="23">
          <cell r="C23">
            <v>44978</v>
          </cell>
        </row>
        <row r="24">
          <cell r="C24">
            <v>31264</v>
          </cell>
        </row>
        <row r="25">
          <cell r="C25">
            <v>32108.5</v>
          </cell>
        </row>
        <row r="26">
          <cell r="C26">
            <v>58300</v>
          </cell>
        </row>
        <row r="27">
          <cell r="C27">
            <v>35545.300000000003</v>
          </cell>
        </row>
        <row r="28">
          <cell r="C28">
            <v>18748</v>
          </cell>
        </row>
        <row r="29">
          <cell r="C29">
            <v>47137</v>
          </cell>
        </row>
        <row r="30">
          <cell r="C30">
            <v>31187.5</v>
          </cell>
        </row>
        <row r="31">
          <cell r="C31">
            <v>102724</v>
          </cell>
        </row>
        <row r="32">
          <cell r="C32">
            <v>41658</v>
          </cell>
        </row>
        <row r="33">
          <cell r="C33">
            <v>23991.200000000001</v>
          </cell>
        </row>
        <row r="34">
          <cell r="C34">
            <v>10417.700000000001</v>
          </cell>
        </row>
        <row r="35">
          <cell r="C35">
            <v>9475</v>
          </cell>
        </row>
        <row r="36">
          <cell r="C36">
            <v>34566</v>
          </cell>
        </row>
        <row r="37">
          <cell r="C37">
            <v>32988</v>
          </cell>
        </row>
        <row r="38">
          <cell r="C38">
            <v>46739</v>
          </cell>
        </row>
        <row r="39">
          <cell r="C39">
            <v>49360</v>
          </cell>
        </row>
        <row r="40">
          <cell r="C40">
            <v>27958</v>
          </cell>
        </row>
        <row r="41">
          <cell r="C41">
            <v>39140</v>
          </cell>
        </row>
      </sheetData>
      <sheetData sheetId="2">
        <row r="6">
          <cell r="D6">
            <v>8753.0300000000007</v>
          </cell>
          <cell r="E6">
            <v>1679</v>
          </cell>
          <cell r="F6">
            <v>10432.030000000001</v>
          </cell>
        </row>
        <row r="7">
          <cell r="D7">
            <v>27572</v>
          </cell>
          <cell r="E7">
            <v>2965</v>
          </cell>
          <cell r="F7">
            <v>30537</v>
          </cell>
        </row>
        <row r="8">
          <cell r="D8">
            <v>9956</v>
          </cell>
          <cell r="E8">
            <v>5312</v>
          </cell>
          <cell r="F8">
            <v>15268</v>
          </cell>
        </row>
        <row r="9">
          <cell r="D9">
            <v>23822</v>
          </cell>
          <cell r="E9">
            <v>7738</v>
          </cell>
          <cell r="F9">
            <v>31560</v>
          </cell>
        </row>
        <row r="10">
          <cell r="D10">
            <v>6573</v>
          </cell>
          <cell r="E10">
            <v>1910</v>
          </cell>
          <cell r="F10">
            <v>8483</v>
          </cell>
        </row>
        <row r="11">
          <cell r="D11">
            <v>12552</v>
          </cell>
          <cell r="E11">
            <v>6104</v>
          </cell>
          <cell r="F11">
            <v>18656</v>
          </cell>
        </row>
        <row r="12">
          <cell r="D12">
            <v>11263</v>
          </cell>
          <cell r="E12">
            <v>2517</v>
          </cell>
          <cell r="F12">
            <v>13780</v>
          </cell>
        </row>
        <row r="16">
          <cell r="C16">
            <v>5190</v>
          </cell>
        </row>
        <row r="17">
          <cell r="C17">
            <v>3624</v>
          </cell>
        </row>
        <row r="18">
          <cell r="C18">
            <v>11682</v>
          </cell>
        </row>
        <row r="19">
          <cell r="C19">
            <v>4380</v>
          </cell>
        </row>
        <row r="20">
          <cell r="C20">
            <v>21859</v>
          </cell>
        </row>
        <row r="21">
          <cell r="C21">
            <v>4409.5</v>
          </cell>
        </row>
        <row r="22">
          <cell r="C22">
            <v>1383</v>
          </cell>
        </row>
        <row r="23">
          <cell r="C23">
            <v>12422</v>
          </cell>
        </row>
        <row r="24">
          <cell r="C24">
            <v>7098</v>
          </cell>
        </row>
        <row r="25">
          <cell r="C25">
            <v>4752</v>
          </cell>
        </row>
        <row r="26">
          <cell r="C26">
            <v>17262</v>
          </cell>
        </row>
        <row r="27">
          <cell r="C27">
            <v>3352.3</v>
          </cell>
        </row>
        <row r="28">
          <cell r="C28">
            <v>2812</v>
          </cell>
        </row>
        <row r="29">
          <cell r="C29">
            <v>6839</v>
          </cell>
        </row>
        <row r="30">
          <cell r="C30">
            <v>4448</v>
          </cell>
        </row>
        <row r="31">
          <cell r="C31">
            <v>29215</v>
          </cell>
        </row>
        <row r="32">
          <cell r="C32">
            <v>9376</v>
          </cell>
        </row>
        <row r="33">
          <cell r="C33">
            <v>3279.5</v>
          </cell>
        </row>
        <row r="34">
          <cell r="C34">
            <v>2226.6999999999998</v>
          </cell>
        </row>
        <row r="35">
          <cell r="C35">
            <v>1283</v>
          </cell>
        </row>
        <row r="36">
          <cell r="C36">
            <v>3959</v>
          </cell>
        </row>
        <row r="37">
          <cell r="C37">
            <v>3490</v>
          </cell>
        </row>
        <row r="38">
          <cell r="C38">
            <v>7918</v>
          </cell>
        </row>
        <row r="39">
          <cell r="C39">
            <v>13249</v>
          </cell>
        </row>
        <row r="40">
          <cell r="C40">
            <v>3210</v>
          </cell>
        </row>
        <row r="41">
          <cell r="C41">
            <v>6910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B19B-CDD7-4BDE-A456-47E965519D94}">
  <sheetPr>
    <tabColor theme="5" tint="-0.249977111117893"/>
    <pageSetUpPr fitToPage="1"/>
  </sheetPr>
  <dimension ref="A1:Q34"/>
  <sheetViews>
    <sheetView tabSelected="1" view="pageBreakPreview" zoomScale="106" zoomScaleNormal="100" zoomScaleSheetLayoutView="106" workbookViewId="0">
      <selection activeCell="B33" sqref="B33"/>
    </sheetView>
  </sheetViews>
  <sheetFormatPr defaultColWidth="9.21875" defaultRowHeight="12" x14ac:dyDescent="0.25"/>
  <cols>
    <col min="1" max="1" width="19.33203125" style="6" customWidth="1"/>
    <col min="2" max="2" width="8.21875" style="12" bestFit="1" customWidth="1"/>
    <col min="3" max="3" width="13" style="3" bestFit="1" customWidth="1"/>
    <col min="4" max="4" width="14.21875" style="3" bestFit="1" customWidth="1"/>
    <col min="5" max="5" width="9.109375" style="3" bestFit="1" customWidth="1"/>
    <col min="6" max="6" width="13.33203125" style="4" customWidth="1"/>
    <col min="7" max="7" width="14.21875" style="3" bestFit="1" customWidth="1"/>
    <col min="8" max="8" width="8.5546875" style="3" customWidth="1"/>
    <col min="9" max="9" width="13" style="3" customWidth="1"/>
    <col min="10" max="10" width="14.21875" style="3" bestFit="1" customWidth="1"/>
    <col min="11" max="11" width="8.88671875" style="3" customWidth="1"/>
    <col min="12" max="12" width="11.21875" style="3" customWidth="1"/>
    <col min="13" max="13" width="5.77734375" style="5" customWidth="1"/>
    <col min="14" max="14" width="12" style="5" bestFit="1" customWidth="1"/>
    <col min="15" max="16384" width="9.21875" style="6"/>
  </cols>
  <sheetData>
    <row r="1" spans="1:17" ht="15.6" x14ac:dyDescent="0.3">
      <c r="A1" s="1" t="s">
        <v>0</v>
      </c>
      <c r="B1" s="2"/>
    </row>
    <row r="2" spans="1:17" s="7" customFormat="1" x14ac:dyDescent="0.25">
      <c r="A2" s="7" t="s">
        <v>1</v>
      </c>
      <c r="B2" s="8"/>
      <c r="C2" s="9"/>
      <c r="D2" s="9"/>
      <c r="E2" s="9"/>
      <c r="F2" s="10"/>
      <c r="G2" s="3"/>
      <c r="H2" s="9"/>
      <c r="I2" s="9"/>
      <c r="J2" s="3"/>
      <c r="K2" s="9"/>
      <c r="L2" s="9"/>
      <c r="M2" s="11"/>
      <c r="N2" s="11"/>
    </row>
    <row r="3" spans="1:17" s="7" customFormat="1" ht="12.6" thickBot="1" x14ac:dyDescent="0.3">
      <c r="A3" s="7" t="s">
        <v>2</v>
      </c>
      <c r="B3" s="8"/>
      <c r="C3" s="9"/>
      <c r="D3" s="9"/>
      <c r="E3" s="9"/>
      <c r="F3" s="10"/>
      <c r="G3" s="3"/>
      <c r="H3" s="9"/>
      <c r="I3" s="9"/>
      <c r="J3" s="3"/>
      <c r="K3" s="9"/>
      <c r="L3" s="9"/>
      <c r="M3" s="11"/>
      <c r="N3" s="11"/>
    </row>
    <row r="4" spans="1:17" x14ac:dyDescent="0.25">
      <c r="C4" s="13" t="s">
        <v>3</v>
      </c>
      <c r="D4" s="14"/>
      <c r="E4" s="15"/>
      <c r="F4" s="16" t="s">
        <v>4</v>
      </c>
      <c r="G4" s="17"/>
      <c r="H4" s="18"/>
      <c r="I4" s="19" t="s">
        <v>5</v>
      </c>
      <c r="J4" s="20"/>
      <c r="K4" s="21"/>
      <c r="L4" s="22" t="s">
        <v>6</v>
      </c>
      <c r="M4" s="23"/>
      <c r="N4" s="24"/>
    </row>
    <row r="5" spans="1:17" s="39" customFormat="1" ht="30" customHeight="1" x14ac:dyDescent="0.25">
      <c r="A5" s="25" t="s">
        <v>7</v>
      </c>
      <c r="B5" s="26" t="s">
        <v>8</v>
      </c>
      <c r="C5" s="27" t="s">
        <v>9</v>
      </c>
      <c r="D5" s="28" t="s">
        <v>10</v>
      </c>
      <c r="E5" s="29" t="s">
        <v>11</v>
      </c>
      <c r="F5" s="30" t="s">
        <v>12</v>
      </c>
      <c r="G5" s="31" t="s">
        <v>10</v>
      </c>
      <c r="H5" s="32" t="s">
        <v>13</v>
      </c>
      <c r="I5" s="33" t="s">
        <v>14</v>
      </c>
      <c r="J5" s="34" t="s">
        <v>10</v>
      </c>
      <c r="K5" s="35" t="s">
        <v>13</v>
      </c>
      <c r="L5" s="36" t="s">
        <v>15</v>
      </c>
      <c r="M5" s="37" t="s">
        <v>16</v>
      </c>
      <c r="N5" s="38" t="s">
        <v>17</v>
      </c>
    </row>
    <row r="6" spans="1:17" ht="12" customHeight="1" x14ac:dyDescent="0.25">
      <c r="A6" s="40" t="s">
        <v>18</v>
      </c>
      <c r="B6" s="41" t="s">
        <v>19</v>
      </c>
      <c r="C6" s="42">
        <f>'[1]Fall 2025'!C16</f>
        <v>34190.1</v>
      </c>
      <c r="D6" s="43">
        <v>33947.4</v>
      </c>
      <c r="E6" s="44">
        <f t="shared" ref="E6:E31" si="0">D6-C6</f>
        <v>-242.69999999999709</v>
      </c>
      <c r="F6" s="45">
        <f>'[1]Spring 2026'!C16</f>
        <v>31369.8</v>
      </c>
      <c r="G6" s="46">
        <v>32239.3</v>
      </c>
      <c r="H6" s="47">
        <f>G6-F6</f>
        <v>869.5</v>
      </c>
      <c r="I6" s="48">
        <f>'[1]Summer 2026'!C16</f>
        <v>5190</v>
      </c>
      <c r="J6" s="49">
        <v>5194</v>
      </c>
      <c r="K6" s="50">
        <f>J6-I6</f>
        <v>4</v>
      </c>
      <c r="L6" s="51">
        <f t="shared" ref="L6:L31" si="1">E6+H6+K6</f>
        <v>630.80000000000291</v>
      </c>
      <c r="M6" s="52">
        <v>0.61</v>
      </c>
      <c r="N6" s="53">
        <f>L6*M6</f>
        <v>384.78800000000177</v>
      </c>
      <c r="O6"/>
      <c r="P6"/>
      <c r="Q6" s="12"/>
    </row>
    <row r="7" spans="1:17" ht="12" customHeight="1" x14ac:dyDescent="0.25">
      <c r="A7" s="54" t="s">
        <v>20</v>
      </c>
      <c r="B7" s="55" t="s">
        <v>21</v>
      </c>
      <c r="C7" s="42">
        <f>'[1]Fall 2025'!C17</f>
        <v>22167</v>
      </c>
      <c r="D7" s="43">
        <v>21989</v>
      </c>
      <c r="E7" s="44">
        <f t="shared" si="0"/>
        <v>-178</v>
      </c>
      <c r="F7" s="45">
        <f>'[1]Spring 2026'!C17</f>
        <v>20080</v>
      </c>
      <c r="G7" s="46">
        <v>20113</v>
      </c>
      <c r="H7" s="47">
        <f t="shared" ref="H7:H31" si="2">G7-F7</f>
        <v>33</v>
      </c>
      <c r="I7" s="48">
        <f>'[1]Summer 2026'!C17</f>
        <v>3624</v>
      </c>
      <c r="J7" s="49">
        <v>3625</v>
      </c>
      <c r="K7" s="56">
        <f t="shared" ref="K7:K31" si="3">J7-I7</f>
        <v>1</v>
      </c>
      <c r="L7" s="51">
        <f t="shared" si="1"/>
        <v>-144</v>
      </c>
      <c r="M7" s="52">
        <v>0.61</v>
      </c>
      <c r="N7" s="53">
        <f t="shared" ref="N7:N31" si="4">L7*M7</f>
        <v>-87.84</v>
      </c>
      <c r="O7"/>
      <c r="P7"/>
      <c r="Q7" s="12"/>
    </row>
    <row r="8" spans="1:17" ht="12" customHeight="1" x14ac:dyDescent="0.25">
      <c r="A8" s="57" t="s">
        <v>22</v>
      </c>
      <c r="B8" s="55" t="s">
        <v>23</v>
      </c>
      <c r="C8" s="42">
        <f>'[1]Fall 2025'!C18</f>
        <v>78344</v>
      </c>
      <c r="D8" s="43">
        <v>78147</v>
      </c>
      <c r="E8" s="44">
        <f t="shared" si="0"/>
        <v>-197</v>
      </c>
      <c r="F8" s="45">
        <f>'[1]Spring 2026'!C18</f>
        <v>67993</v>
      </c>
      <c r="G8" s="46">
        <v>69434</v>
      </c>
      <c r="H8" s="47">
        <f t="shared" si="2"/>
        <v>1441</v>
      </c>
      <c r="I8" s="48">
        <f>'[1]Summer 2026'!C18</f>
        <v>11682</v>
      </c>
      <c r="J8" s="49">
        <v>11603</v>
      </c>
      <c r="K8" s="56">
        <f t="shared" si="3"/>
        <v>-79</v>
      </c>
      <c r="L8" s="51">
        <f t="shared" si="1"/>
        <v>1165</v>
      </c>
      <c r="M8" s="52">
        <v>0.61</v>
      </c>
      <c r="N8" s="53">
        <f t="shared" si="4"/>
        <v>710.65</v>
      </c>
      <c r="O8"/>
      <c r="P8"/>
      <c r="Q8" s="12"/>
    </row>
    <row r="9" spans="1:17" ht="12" customHeight="1" x14ac:dyDescent="0.25">
      <c r="A9" s="40" t="s">
        <v>24</v>
      </c>
      <c r="B9" s="41" t="s">
        <v>25</v>
      </c>
      <c r="C9" s="42">
        <f>'[1]Fall 2025'!C19</f>
        <v>38008</v>
      </c>
      <c r="D9" s="43">
        <v>39138</v>
      </c>
      <c r="E9" s="44">
        <f t="shared" si="0"/>
        <v>1130</v>
      </c>
      <c r="F9" s="45">
        <f>'[1]Spring 2026'!C19</f>
        <v>33656</v>
      </c>
      <c r="G9" s="46">
        <v>35580</v>
      </c>
      <c r="H9" s="47">
        <f t="shared" si="2"/>
        <v>1924</v>
      </c>
      <c r="I9" s="48">
        <f>'[1]Summer 2026'!C19</f>
        <v>4380</v>
      </c>
      <c r="J9" s="49">
        <v>4356</v>
      </c>
      <c r="K9" s="56">
        <f t="shared" si="3"/>
        <v>-24</v>
      </c>
      <c r="L9" s="51">
        <f t="shared" si="1"/>
        <v>3030</v>
      </c>
      <c r="M9" s="52">
        <v>0.61</v>
      </c>
      <c r="N9" s="53">
        <f t="shared" si="4"/>
        <v>1848.3</v>
      </c>
      <c r="O9"/>
      <c r="P9"/>
      <c r="Q9" s="12"/>
    </row>
    <row r="10" spans="1:17" ht="12" customHeight="1" x14ac:dyDescent="0.25">
      <c r="A10" s="57" t="s">
        <v>26</v>
      </c>
      <c r="B10" s="55" t="s">
        <v>27</v>
      </c>
      <c r="C10" s="42">
        <f>'[1]Fall 2025'!C20</f>
        <v>82055</v>
      </c>
      <c r="D10" s="43">
        <v>82234</v>
      </c>
      <c r="E10" s="44">
        <f t="shared" si="0"/>
        <v>179</v>
      </c>
      <c r="F10" s="45">
        <f>'[1]Spring 2026'!C20</f>
        <v>74343</v>
      </c>
      <c r="G10" s="46">
        <v>74483</v>
      </c>
      <c r="H10" s="47">
        <f t="shared" si="2"/>
        <v>140</v>
      </c>
      <c r="I10" s="48">
        <f>'[1]Summer 2026'!C20</f>
        <v>21859</v>
      </c>
      <c r="J10" s="49">
        <v>21834</v>
      </c>
      <c r="K10" s="56">
        <f t="shared" si="3"/>
        <v>-25</v>
      </c>
      <c r="L10" s="51">
        <f t="shared" si="1"/>
        <v>294</v>
      </c>
      <c r="M10" s="52">
        <v>0.61</v>
      </c>
      <c r="N10" s="53">
        <f t="shared" si="4"/>
        <v>179.34</v>
      </c>
      <c r="O10"/>
      <c r="P10"/>
      <c r="Q10" s="12"/>
    </row>
    <row r="11" spans="1:17" ht="12" customHeight="1" x14ac:dyDescent="0.25">
      <c r="A11" s="54" t="s">
        <v>28</v>
      </c>
      <c r="B11" s="41" t="s">
        <v>29</v>
      </c>
      <c r="C11" s="42">
        <f>'[1]Fall 2025'!C21</f>
        <v>30934</v>
      </c>
      <c r="D11" s="43">
        <v>31081</v>
      </c>
      <c r="E11" s="44">
        <f t="shared" si="0"/>
        <v>147</v>
      </c>
      <c r="F11" s="45">
        <f>'[1]Spring 2026'!C21</f>
        <v>28877</v>
      </c>
      <c r="G11" s="46">
        <v>29235.5</v>
      </c>
      <c r="H11" s="47">
        <f t="shared" si="2"/>
        <v>358.5</v>
      </c>
      <c r="I11" s="48">
        <f>'[1]Summer 2026'!C21</f>
        <v>4409.5</v>
      </c>
      <c r="J11" s="49">
        <v>4448.5</v>
      </c>
      <c r="K11" s="56">
        <f t="shared" si="3"/>
        <v>39</v>
      </c>
      <c r="L11" s="51">
        <f t="shared" si="1"/>
        <v>544.5</v>
      </c>
      <c r="M11" s="52">
        <v>0.61</v>
      </c>
      <c r="N11" s="53">
        <f t="shared" si="4"/>
        <v>332.14499999999998</v>
      </c>
      <c r="O11"/>
      <c r="P11"/>
      <c r="Q11" s="12"/>
    </row>
    <row r="12" spans="1:17" ht="12" customHeight="1" x14ac:dyDescent="0.25">
      <c r="A12" s="57" t="s">
        <v>30</v>
      </c>
      <c r="B12" s="55" t="s">
        <v>31</v>
      </c>
      <c r="C12" s="42">
        <f>'[1]Fall 2025'!C22</f>
        <v>15132</v>
      </c>
      <c r="D12" s="43">
        <v>15293</v>
      </c>
      <c r="E12" s="44">
        <f t="shared" si="0"/>
        <v>161</v>
      </c>
      <c r="F12" s="45">
        <f>'[1]Spring 2026'!C22</f>
        <v>11338</v>
      </c>
      <c r="G12" s="46">
        <v>11272</v>
      </c>
      <c r="H12" s="47">
        <f t="shared" si="2"/>
        <v>-66</v>
      </c>
      <c r="I12" s="48">
        <f>'[1]Summer 2026'!C22</f>
        <v>1383</v>
      </c>
      <c r="J12" s="49">
        <v>1362</v>
      </c>
      <c r="K12" s="56">
        <f t="shared" si="3"/>
        <v>-21</v>
      </c>
      <c r="L12" s="51">
        <f t="shared" si="1"/>
        <v>74</v>
      </c>
      <c r="M12" s="52">
        <v>0.61</v>
      </c>
      <c r="N12" s="53">
        <f t="shared" si="4"/>
        <v>45.14</v>
      </c>
      <c r="O12"/>
      <c r="P12"/>
      <c r="Q12" s="12"/>
    </row>
    <row r="13" spans="1:17" ht="12" customHeight="1" x14ac:dyDescent="0.25">
      <c r="A13" s="57" t="s">
        <v>32</v>
      </c>
      <c r="B13" s="55" t="s">
        <v>33</v>
      </c>
      <c r="C13" s="42">
        <f>'[1]Fall 2025'!C23</f>
        <v>48205</v>
      </c>
      <c r="D13" s="43">
        <v>48588</v>
      </c>
      <c r="E13" s="44">
        <f t="shared" si="0"/>
        <v>383</v>
      </c>
      <c r="F13" s="45">
        <f>'[1]Spring 2026'!C23</f>
        <v>44978</v>
      </c>
      <c r="G13" s="46">
        <v>46480</v>
      </c>
      <c r="H13" s="47">
        <f t="shared" si="2"/>
        <v>1502</v>
      </c>
      <c r="I13" s="48">
        <f>'[1]Summer 2026'!C23</f>
        <v>12422</v>
      </c>
      <c r="J13" s="49">
        <v>12853</v>
      </c>
      <c r="K13" s="56">
        <f t="shared" si="3"/>
        <v>431</v>
      </c>
      <c r="L13" s="51">
        <f t="shared" si="1"/>
        <v>2316</v>
      </c>
      <c r="M13" s="52">
        <v>0.61</v>
      </c>
      <c r="N13" s="53">
        <f t="shared" si="4"/>
        <v>1412.76</v>
      </c>
      <c r="O13"/>
      <c r="P13"/>
      <c r="Q13" s="12"/>
    </row>
    <row r="14" spans="1:17" ht="12" customHeight="1" x14ac:dyDescent="0.25">
      <c r="A14" s="40" t="s">
        <v>34</v>
      </c>
      <c r="B14" s="55" t="s">
        <v>35</v>
      </c>
      <c r="C14" s="42">
        <f>'[1]Fall 2025'!C24</f>
        <v>33625</v>
      </c>
      <c r="D14" s="43">
        <v>33469</v>
      </c>
      <c r="E14" s="44">
        <f t="shared" si="0"/>
        <v>-156</v>
      </c>
      <c r="F14" s="45">
        <f>'[1]Spring 2026'!C24</f>
        <v>31264</v>
      </c>
      <c r="G14" s="46">
        <v>31584</v>
      </c>
      <c r="H14" s="47">
        <f t="shared" si="2"/>
        <v>320</v>
      </c>
      <c r="I14" s="48">
        <f>'[1]Summer 2026'!C24</f>
        <v>7098</v>
      </c>
      <c r="J14" s="49">
        <v>7045</v>
      </c>
      <c r="K14" s="56">
        <f t="shared" si="3"/>
        <v>-53</v>
      </c>
      <c r="L14" s="51">
        <f t="shared" si="1"/>
        <v>111</v>
      </c>
      <c r="M14" s="52">
        <v>0.61</v>
      </c>
      <c r="N14" s="53">
        <f t="shared" si="4"/>
        <v>67.709999999999994</v>
      </c>
      <c r="O14"/>
      <c r="P14"/>
      <c r="Q14" s="12"/>
    </row>
    <row r="15" spans="1:17" ht="12" customHeight="1" x14ac:dyDescent="0.25">
      <c r="A15" s="54" t="s">
        <v>36</v>
      </c>
      <c r="B15" s="55" t="s">
        <v>37</v>
      </c>
      <c r="C15" s="42">
        <f>'[1]Fall 2025'!C25</f>
        <v>36770.5</v>
      </c>
      <c r="D15" s="43">
        <v>37296.5</v>
      </c>
      <c r="E15" s="44">
        <f t="shared" si="0"/>
        <v>526</v>
      </c>
      <c r="F15" s="45">
        <f>'[1]Spring 2026'!C25</f>
        <v>32108.5</v>
      </c>
      <c r="G15" s="46">
        <v>33105.5</v>
      </c>
      <c r="H15" s="47">
        <f t="shared" si="2"/>
        <v>997</v>
      </c>
      <c r="I15" s="48">
        <f>'[1]Summer 2026'!C25</f>
        <v>4752</v>
      </c>
      <c r="J15" s="49">
        <v>4754</v>
      </c>
      <c r="K15" s="56">
        <f t="shared" si="3"/>
        <v>2</v>
      </c>
      <c r="L15" s="51">
        <f t="shared" si="1"/>
        <v>1525</v>
      </c>
      <c r="M15" s="52">
        <v>0.61</v>
      </c>
      <c r="N15" s="53">
        <f t="shared" si="4"/>
        <v>930.25</v>
      </c>
      <c r="O15"/>
      <c r="P15"/>
      <c r="Q15" s="12"/>
    </row>
    <row r="16" spans="1:17" ht="12" customHeight="1" x14ac:dyDescent="0.25">
      <c r="A16" s="54" t="s">
        <v>38</v>
      </c>
      <c r="B16" s="55" t="s">
        <v>39</v>
      </c>
      <c r="C16" s="42">
        <f>'[1]Fall 2025'!C26</f>
        <v>61687.5</v>
      </c>
      <c r="D16" s="43">
        <v>62354.5</v>
      </c>
      <c r="E16" s="44">
        <f t="shared" si="0"/>
        <v>667</v>
      </c>
      <c r="F16" s="45">
        <f>'[1]Spring 2026'!C26</f>
        <v>58300</v>
      </c>
      <c r="G16" s="46">
        <v>58610</v>
      </c>
      <c r="H16" s="47">
        <f t="shared" si="2"/>
        <v>310</v>
      </c>
      <c r="I16" s="48">
        <f>'[1]Summer 2026'!C26</f>
        <v>17262</v>
      </c>
      <c r="J16" s="49">
        <v>16940.5</v>
      </c>
      <c r="K16" s="56">
        <f t="shared" si="3"/>
        <v>-321.5</v>
      </c>
      <c r="L16" s="51">
        <f t="shared" si="1"/>
        <v>655.5</v>
      </c>
      <c r="M16" s="52">
        <v>0.61</v>
      </c>
      <c r="N16" s="53">
        <f t="shared" si="4"/>
        <v>399.85500000000002</v>
      </c>
      <c r="O16"/>
      <c r="P16"/>
      <c r="Q16" s="12"/>
    </row>
    <row r="17" spans="1:17" ht="12" customHeight="1" x14ac:dyDescent="0.25">
      <c r="A17" s="58" t="s">
        <v>40</v>
      </c>
      <c r="B17" s="41" t="s">
        <v>41</v>
      </c>
      <c r="C17" s="42">
        <f>'[1]Fall 2025'!C27</f>
        <v>38968.1</v>
      </c>
      <c r="D17" s="43">
        <v>38856.800000000003</v>
      </c>
      <c r="E17" s="44">
        <f t="shared" si="0"/>
        <v>-111.29999999999563</v>
      </c>
      <c r="F17" s="45">
        <f>'[1]Spring 2026'!C27</f>
        <v>35545.300000000003</v>
      </c>
      <c r="G17" s="46">
        <v>35488.300000000003</v>
      </c>
      <c r="H17" s="47">
        <f t="shared" si="2"/>
        <v>-57</v>
      </c>
      <c r="I17" s="48">
        <f>'[1]Summer 2026'!C27</f>
        <v>3352.3</v>
      </c>
      <c r="J17" s="49">
        <v>3342.3</v>
      </c>
      <c r="K17" s="56">
        <f>J17-I17</f>
        <v>-10</v>
      </c>
      <c r="L17" s="51">
        <f>E17+H17+K17</f>
        <v>-178.29999999999563</v>
      </c>
      <c r="M17" s="52">
        <v>0.61</v>
      </c>
      <c r="N17" s="53">
        <f>L17*M17</f>
        <v>-108.76299999999733</v>
      </c>
      <c r="O17"/>
      <c r="P17"/>
      <c r="Q17" s="12"/>
    </row>
    <row r="18" spans="1:17" ht="12" customHeight="1" x14ac:dyDescent="0.25">
      <c r="A18" s="59" t="s">
        <v>42</v>
      </c>
      <c r="B18" s="41" t="s">
        <v>43</v>
      </c>
      <c r="C18" s="42">
        <f>'[1]Fall 2025'!C28</f>
        <v>21073</v>
      </c>
      <c r="D18" s="43">
        <v>21356</v>
      </c>
      <c r="E18" s="44">
        <f t="shared" si="0"/>
        <v>283</v>
      </c>
      <c r="F18" s="45">
        <f>'[1]Spring 2026'!C28</f>
        <v>18748</v>
      </c>
      <c r="G18" s="46">
        <v>19009</v>
      </c>
      <c r="H18" s="47">
        <f t="shared" si="2"/>
        <v>261</v>
      </c>
      <c r="I18" s="48">
        <f>'[1]Summer 2026'!C28</f>
        <v>2812</v>
      </c>
      <c r="J18" s="49">
        <v>2813</v>
      </c>
      <c r="K18" s="56">
        <f t="shared" si="3"/>
        <v>1</v>
      </c>
      <c r="L18" s="51">
        <f t="shared" si="1"/>
        <v>545</v>
      </c>
      <c r="M18" s="52">
        <v>0.61</v>
      </c>
      <c r="N18" s="53">
        <f t="shared" si="4"/>
        <v>332.45</v>
      </c>
      <c r="O18"/>
      <c r="P18"/>
      <c r="Q18" s="12"/>
    </row>
    <row r="19" spans="1:17" ht="12" customHeight="1" x14ac:dyDescent="0.25">
      <c r="A19" s="57" t="s">
        <v>44</v>
      </c>
      <c r="B19" s="41" t="s">
        <v>45</v>
      </c>
      <c r="C19" s="42">
        <f>'[1]Fall 2025'!C29</f>
        <v>53941</v>
      </c>
      <c r="D19" s="43">
        <v>53818</v>
      </c>
      <c r="E19" s="44">
        <f t="shared" si="0"/>
        <v>-123</v>
      </c>
      <c r="F19" s="45">
        <f>'[1]Spring 2026'!C29</f>
        <v>47137</v>
      </c>
      <c r="G19" s="46">
        <v>46956</v>
      </c>
      <c r="H19" s="47">
        <f t="shared" si="2"/>
        <v>-181</v>
      </c>
      <c r="I19" s="48">
        <f>'[1]Summer 2026'!C29</f>
        <v>6839</v>
      </c>
      <c r="J19" s="49">
        <v>6749</v>
      </c>
      <c r="K19" s="56">
        <f t="shared" si="3"/>
        <v>-90</v>
      </c>
      <c r="L19" s="51">
        <f t="shared" si="1"/>
        <v>-394</v>
      </c>
      <c r="M19" s="52">
        <v>0.61</v>
      </c>
      <c r="N19" s="53">
        <f t="shared" si="4"/>
        <v>-240.34</v>
      </c>
      <c r="O19"/>
      <c r="P19"/>
      <c r="Q19" s="12"/>
    </row>
    <row r="20" spans="1:17" ht="12" customHeight="1" x14ac:dyDescent="0.25">
      <c r="A20" s="57" t="s">
        <v>46</v>
      </c>
      <c r="B20" s="41" t="s">
        <v>47</v>
      </c>
      <c r="C20" s="42">
        <f>'[1]Fall 2025'!C30</f>
        <v>31586</v>
      </c>
      <c r="D20" s="43">
        <v>32217.5</v>
      </c>
      <c r="E20" s="44">
        <f t="shared" si="0"/>
        <v>631.5</v>
      </c>
      <c r="F20" s="45">
        <f>'[1]Spring 2026'!C30</f>
        <v>31187.5</v>
      </c>
      <c r="G20" s="46">
        <v>30966</v>
      </c>
      <c r="H20" s="47">
        <f t="shared" si="2"/>
        <v>-221.5</v>
      </c>
      <c r="I20" s="48">
        <f>'[1]Summer 2026'!C30</f>
        <v>4448</v>
      </c>
      <c r="J20" s="49">
        <v>4418</v>
      </c>
      <c r="K20" s="56">
        <f t="shared" si="3"/>
        <v>-30</v>
      </c>
      <c r="L20" s="51">
        <f t="shared" si="1"/>
        <v>380</v>
      </c>
      <c r="M20" s="52">
        <v>0.61</v>
      </c>
      <c r="N20" s="53">
        <f t="shared" si="4"/>
        <v>231.79999999999998</v>
      </c>
      <c r="O20"/>
      <c r="P20"/>
      <c r="Q20" s="12"/>
    </row>
    <row r="21" spans="1:17" ht="12" customHeight="1" x14ac:dyDescent="0.25">
      <c r="A21" s="57" t="s">
        <v>48</v>
      </c>
      <c r="B21" s="55" t="s">
        <v>49</v>
      </c>
      <c r="C21" s="42">
        <f>'[1]Fall 2025'!C31</f>
        <v>109248</v>
      </c>
      <c r="D21" s="43">
        <v>108266</v>
      </c>
      <c r="E21" s="44">
        <f t="shared" si="0"/>
        <v>-982</v>
      </c>
      <c r="F21" s="45">
        <f>'[1]Spring 2026'!C31</f>
        <v>102724</v>
      </c>
      <c r="G21" s="46">
        <v>104106</v>
      </c>
      <c r="H21" s="47">
        <f t="shared" si="2"/>
        <v>1382</v>
      </c>
      <c r="I21" s="48">
        <f>'[1]Summer 2026'!C31</f>
        <v>29215</v>
      </c>
      <c r="J21" s="49">
        <v>28698</v>
      </c>
      <c r="K21" s="56">
        <f t="shared" si="3"/>
        <v>-517</v>
      </c>
      <c r="L21" s="51">
        <f t="shared" si="1"/>
        <v>-117</v>
      </c>
      <c r="M21" s="52">
        <v>0.61</v>
      </c>
      <c r="N21" s="53">
        <f t="shared" si="4"/>
        <v>-71.37</v>
      </c>
      <c r="O21"/>
      <c r="P21"/>
      <c r="Q21" s="12"/>
    </row>
    <row r="22" spans="1:17" ht="12" customHeight="1" x14ac:dyDescent="0.25">
      <c r="A22" s="54" t="s">
        <v>50</v>
      </c>
      <c r="B22" s="55" t="s">
        <v>51</v>
      </c>
      <c r="C22" s="42">
        <f>'[1]Fall 2025'!C32</f>
        <v>46349</v>
      </c>
      <c r="D22" s="43">
        <v>47160</v>
      </c>
      <c r="E22" s="44">
        <f t="shared" si="0"/>
        <v>811</v>
      </c>
      <c r="F22" s="45">
        <f>'[1]Spring 2026'!C32</f>
        <v>41658</v>
      </c>
      <c r="G22" s="46">
        <v>41886</v>
      </c>
      <c r="H22" s="47">
        <f t="shared" si="2"/>
        <v>228</v>
      </c>
      <c r="I22" s="48">
        <f>'[1]Summer 2026'!C32</f>
        <v>9376</v>
      </c>
      <c r="J22" s="49">
        <v>9375</v>
      </c>
      <c r="K22" s="56">
        <f t="shared" si="3"/>
        <v>-1</v>
      </c>
      <c r="L22" s="51">
        <f t="shared" si="1"/>
        <v>1038</v>
      </c>
      <c r="M22" s="52">
        <v>0.61</v>
      </c>
      <c r="N22" s="53">
        <f t="shared" si="4"/>
        <v>633.17999999999995</v>
      </c>
      <c r="O22"/>
      <c r="P22"/>
      <c r="Q22" s="12"/>
    </row>
    <row r="23" spans="1:17" ht="12" customHeight="1" x14ac:dyDescent="0.25">
      <c r="A23" s="58" t="s">
        <v>52</v>
      </c>
      <c r="B23" s="41" t="s">
        <v>53</v>
      </c>
      <c r="C23" s="42">
        <f>'[1]Fall 2025'!C33</f>
        <v>24896.7</v>
      </c>
      <c r="D23" s="43">
        <v>25150.3</v>
      </c>
      <c r="E23" s="44">
        <f t="shared" si="0"/>
        <v>253.59999999999854</v>
      </c>
      <c r="F23" s="45">
        <f>'[1]Spring 2026'!C33</f>
        <v>23991.200000000001</v>
      </c>
      <c r="G23" s="46">
        <v>24404</v>
      </c>
      <c r="H23" s="47">
        <f t="shared" si="2"/>
        <v>412.79999999999927</v>
      </c>
      <c r="I23" s="48">
        <f>'[1]Summer 2026'!C33</f>
        <v>3279.5</v>
      </c>
      <c r="J23" s="49">
        <v>3281.5</v>
      </c>
      <c r="K23" s="56">
        <f t="shared" si="3"/>
        <v>2</v>
      </c>
      <c r="L23" s="51">
        <f t="shared" si="1"/>
        <v>668.39999999999782</v>
      </c>
      <c r="M23" s="52">
        <v>0.61</v>
      </c>
      <c r="N23" s="53">
        <f t="shared" si="4"/>
        <v>407.72399999999868</v>
      </c>
      <c r="O23"/>
      <c r="P23"/>
    </row>
    <row r="24" spans="1:17" ht="12" customHeight="1" x14ac:dyDescent="0.25">
      <c r="A24" s="58" t="s">
        <v>54</v>
      </c>
      <c r="B24" s="41" t="s">
        <v>55</v>
      </c>
      <c r="C24" s="42">
        <f>'[1]Fall 2025'!C34</f>
        <v>9717.1</v>
      </c>
      <c r="D24" s="43">
        <v>9670.5</v>
      </c>
      <c r="E24" s="44">
        <f t="shared" si="0"/>
        <v>-46.600000000000364</v>
      </c>
      <c r="F24" s="45">
        <f>'[1]Spring 2026'!C34</f>
        <v>10417.700000000001</v>
      </c>
      <c r="G24" s="46">
        <v>10450.9</v>
      </c>
      <c r="H24" s="47">
        <f t="shared" si="2"/>
        <v>33.199999999998909</v>
      </c>
      <c r="I24" s="48">
        <f>'[1]Summer 2026'!C34</f>
        <v>2226.6999999999998</v>
      </c>
      <c r="J24" s="49">
        <v>2212.6999999999998</v>
      </c>
      <c r="K24" s="56">
        <f t="shared" si="3"/>
        <v>-14</v>
      </c>
      <c r="L24" s="51">
        <f t="shared" si="1"/>
        <v>-27.400000000001455</v>
      </c>
      <c r="M24" s="52">
        <v>0.61</v>
      </c>
      <c r="N24" s="53">
        <f t="shared" si="4"/>
        <v>-16.714000000000887</v>
      </c>
      <c r="O24"/>
      <c r="P24"/>
      <c r="Q24" s="12"/>
    </row>
    <row r="25" spans="1:17" ht="12" customHeight="1" x14ac:dyDescent="0.25">
      <c r="A25" s="40" t="s">
        <v>56</v>
      </c>
      <c r="B25" s="41" t="s">
        <v>57</v>
      </c>
      <c r="C25" s="42">
        <f>'[1]Fall 2025'!C35</f>
        <v>13826</v>
      </c>
      <c r="D25" s="43">
        <v>13741</v>
      </c>
      <c r="E25" s="44">
        <f t="shared" si="0"/>
        <v>-85</v>
      </c>
      <c r="F25" s="45">
        <f>'[1]Spring 2026'!C35</f>
        <v>9475</v>
      </c>
      <c r="G25" s="46">
        <v>9526</v>
      </c>
      <c r="H25" s="47">
        <f t="shared" si="2"/>
        <v>51</v>
      </c>
      <c r="I25" s="48">
        <f>'[1]Summer 2026'!C35</f>
        <v>1283</v>
      </c>
      <c r="J25" s="49">
        <v>1257</v>
      </c>
      <c r="K25" s="56">
        <f t="shared" si="3"/>
        <v>-26</v>
      </c>
      <c r="L25" s="51">
        <f t="shared" si="1"/>
        <v>-60</v>
      </c>
      <c r="M25" s="52">
        <v>0.61</v>
      </c>
      <c r="N25" s="53">
        <f t="shared" si="4"/>
        <v>-36.6</v>
      </c>
      <c r="O25"/>
      <c r="P25"/>
      <c r="Q25" s="12"/>
    </row>
    <row r="26" spans="1:17" ht="12" customHeight="1" x14ac:dyDescent="0.25">
      <c r="A26" s="54" t="s">
        <v>58</v>
      </c>
      <c r="B26" s="55" t="s">
        <v>59</v>
      </c>
      <c r="C26" s="42">
        <f>'[1]Fall 2025'!C36</f>
        <v>36013</v>
      </c>
      <c r="D26" s="43">
        <v>36067</v>
      </c>
      <c r="E26" s="44">
        <f t="shared" si="0"/>
        <v>54</v>
      </c>
      <c r="F26" s="45">
        <f>'[1]Spring 2026'!C36</f>
        <v>34566</v>
      </c>
      <c r="G26" s="46">
        <v>34567</v>
      </c>
      <c r="H26" s="47">
        <f t="shared" si="2"/>
        <v>1</v>
      </c>
      <c r="I26" s="48">
        <f>'[1]Summer 2026'!C36</f>
        <v>3959</v>
      </c>
      <c r="J26" s="49">
        <v>3958</v>
      </c>
      <c r="K26" s="56">
        <f t="shared" si="3"/>
        <v>-1</v>
      </c>
      <c r="L26" s="51">
        <f t="shared" si="1"/>
        <v>54</v>
      </c>
      <c r="M26" s="52">
        <v>0.61</v>
      </c>
      <c r="N26" s="53">
        <f t="shared" si="4"/>
        <v>32.94</v>
      </c>
      <c r="O26"/>
      <c r="P26"/>
      <c r="Q26" s="12"/>
    </row>
    <row r="27" spans="1:17" ht="12" customHeight="1" x14ac:dyDescent="0.25">
      <c r="A27" s="57" t="s">
        <v>60</v>
      </c>
      <c r="B27" s="55" t="s">
        <v>61</v>
      </c>
      <c r="C27" s="42">
        <f>'[1]Fall 2025'!C37</f>
        <v>34753.5</v>
      </c>
      <c r="D27" s="43">
        <v>35151.5</v>
      </c>
      <c r="E27" s="44">
        <f t="shared" si="0"/>
        <v>398</v>
      </c>
      <c r="F27" s="45">
        <f>'[1]Spring 2026'!C37</f>
        <v>32988</v>
      </c>
      <c r="G27" s="46">
        <v>33235</v>
      </c>
      <c r="H27" s="47">
        <f t="shared" si="2"/>
        <v>247</v>
      </c>
      <c r="I27" s="48">
        <f>'[1]Summer 2026'!C37</f>
        <v>3490</v>
      </c>
      <c r="J27" s="49">
        <v>3517</v>
      </c>
      <c r="K27" s="56">
        <f t="shared" si="3"/>
        <v>27</v>
      </c>
      <c r="L27" s="51">
        <f t="shared" si="1"/>
        <v>672</v>
      </c>
      <c r="M27" s="52">
        <v>0.61</v>
      </c>
      <c r="N27" s="53">
        <f t="shared" si="4"/>
        <v>409.92</v>
      </c>
      <c r="O27"/>
      <c r="P27"/>
      <c r="Q27" s="12"/>
    </row>
    <row r="28" spans="1:17" ht="12" customHeight="1" x14ac:dyDescent="0.25">
      <c r="A28" s="54" t="s">
        <v>62</v>
      </c>
      <c r="B28" s="55" t="s">
        <v>63</v>
      </c>
      <c r="C28" s="42">
        <f>'[1]Fall 2025'!C38</f>
        <v>51226</v>
      </c>
      <c r="D28" s="43">
        <v>51094</v>
      </c>
      <c r="E28" s="44">
        <f t="shared" si="0"/>
        <v>-132</v>
      </c>
      <c r="F28" s="45">
        <f>'[1]Spring 2026'!C38</f>
        <v>46739</v>
      </c>
      <c r="G28" s="46">
        <v>46677</v>
      </c>
      <c r="H28" s="60">
        <f t="shared" si="2"/>
        <v>-62</v>
      </c>
      <c r="I28" s="48">
        <f>'[1]Summer 2026'!C38</f>
        <v>7918</v>
      </c>
      <c r="J28" s="49">
        <v>7899</v>
      </c>
      <c r="K28" s="56">
        <f t="shared" si="3"/>
        <v>-19</v>
      </c>
      <c r="L28" s="51">
        <f t="shared" si="1"/>
        <v>-213</v>
      </c>
      <c r="M28" s="52">
        <v>0.61</v>
      </c>
      <c r="N28" s="53">
        <f t="shared" si="4"/>
        <v>-129.93</v>
      </c>
      <c r="O28"/>
      <c r="P28"/>
      <c r="Q28" s="12"/>
    </row>
    <row r="29" spans="1:17" ht="12" customHeight="1" x14ac:dyDescent="0.25">
      <c r="A29" s="57" t="s">
        <v>64</v>
      </c>
      <c r="B29" s="55" t="s">
        <v>65</v>
      </c>
      <c r="C29" s="42">
        <f>'[1]Fall 2025'!C39</f>
        <v>54805</v>
      </c>
      <c r="D29" s="43">
        <v>54591</v>
      </c>
      <c r="E29" s="44">
        <f t="shared" si="0"/>
        <v>-214</v>
      </c>
      <c r="F29" s="45">
        <f>'[1]Spring 2026'!C39</f>
        <v>49360</v>
      </c>
      <c r="G29" s="46">
        <v>49140</v>
      </c>
      <c r="H29" s="60">
        <f t="shared" si="2"/>
        <v>-220</v>
      </c>
      <c r="I29" s="48">
        <f>'[1]Summer 2026'!C39</f>
        <v>13249</v>
      </c>
      <c r="J29" s="49">
        <v>13181</v>
      </c>
      <c r="K29" s="56">
        <f t="shared" si="3"/>
        <v>-68</v>
      </c>
      <c r="L29" s="51">
        <f t="shared" si="1"/>
        <v>-502</v>
      </c>
      <c r="M29" s="52">
        <v>0.61</v>
      </c>
      <c r="N29" s="53">
        <f t="shared" si="4"/>
        <v>-306.21999999999997</v>
      </c>
      <c r="O29"/>
      <c r="P29"/>
      <c r="Q29" s="12"/>
    </row>
    <row r="30" spans="1:17" ht="12" customHeight="1" x14ac:dyDescent="0.25">
      <c r="A30" s="57" t="s">
        <v>66</v>
      </c>
      <c r="B30" s="55" t="s">
        <v>67</v>
      </c>
      <c r="C30" s="42">
        <f>'[1]Fall 2025'!C40</f>
        <v>25994</v>
      </c>
      <c r="D30" s="43">
        <v>25869</v>
      </c>
      <c r="E30" s="44">
        <f t="shared" si="0"/>
        <v>-125</v>
      </c>
      <c r="F30" s="45">
        <f>'[1]Spring 2026'!C40</f>
        <v>27958</v>
      </c>
      <c r="G30" s="46">
        <v>29936</v>
      </c>
      <c r="H30" s="47">
        <f t="shared" si="2"/>
        <v>1978</v>
      </c>
      <c r="I30" s="48">
        <f>'[1]Summer 2026'!C40</f>
        <v>3210</v>
      </c>
      <c r="J30" s="49">
        <v>3199</v>
      </c>
      <c r="K30" s="50">
        <f t="shared" si="3"/>
        <v>-11</v>
      </c>
      <c r="L30" s="51">
        <f t="shared" si="1"/>
        <v>1842</v>
      </c>
      <c r="M30" s="52">
        <v>0.61</v>
      </c>
      <c r="N30" s="53">
        <f t="shared" si="4"/>
        <v>1123.6199999999999</v>
      </c>
      <c r="O30"/>
      <c r="P30"/>
      <c r="Q30" s="12"/>
    </row>
    <row r="31" spans="1:17" ht="12" customHeight="1" thickBot="1" x14ac:dyDescent="0.3">
      <c r="A31" s="54" t="s">
        <v>68</v>
      </c>
      <c r="B31" s="41" t="s">
        <v>69</v>
      </c>
      <c r="C31" s="42">
        <f>'[1]Fall 2025'!C41</f>
        <v>42377</v>
      </c>
      <c r="D31" s="43">
        <v>42306</v>
      </c>
      <c r="E31" s="44">
        <f t="shared" si="0"/>
        <v>-71</v>
      </c>
      <c r="F31" s="45">
        <f>'[1]Spring 2026'!C41</f>
        <v>39140</v>
      </c>
      <c r="G31" s="46">
        <v>39419</v>
      </c>
      <c r="H31" s="47">
        <f t="shared" si="2"/>
        <v>279</v>
      </c>
      <c r="I31" s="48">
        <f>'[1]Summer 2026'!C41</f>
        <v>6910</v>
      </c>
      <c r="J31" s="49">
        <v>7273</v>
      </c>
      <c r="K31" s="50">
        <f t="shared" si="3"/>
        <v>363</v>
      </c>
      <c r="L31" s="51">
        <f t="shared" si="1"/>
        <v>571</v>
      </c>
      <c r="M31" s="52">
        <v>0.61</v>
      </c>
      <c r="N31" s="53">
        <f t="shared" si="4"/>
        <v>348.31</v>
      </c>
      <c r="O31"/>
      <c r="P31"/>
      <c r="Q31" s="12"/>
    </row>
    <row r="32" spans="1:17" s="74" customFormat="1" ht="12" customHeight="1" thickBot="1" x14ac:dyDescent="0.3">
      <c r="A32" s="61" t="s">
        <v>70</v>
      </c>
      <c r="B32" s="209" t="s">
        <v>71</v>
      </c>
      <c r="C32" s="62">
        <f t="shared" ref="C32:L32" si="5">SUM(C6:C31)</f>
        <v>1075891.5</v>
      </c>
      <c r="D32" s="63">
        <f t="shared" si="5"/>
        <v>1078852</v>
      </c>
      <c r="E32" s="64">
        <f t="shared" si="5"/>
        <v>2960.5000000000055</v>
      </c>
      <c r="F32" s="65">
        <f t="shared" si="5"/>
        <v>985941.99999999988</v>
      </c>
      <c r="G32" s="66">
        <f t="shared" si="5"/>
        <v>997902.5</v>
      </c>
      <c r="H32" s="67">
        <f t="shared" si="5"/>
        <v>11960.499999999998</v>
      </c>
      <c r="I32" s="68">
        <f t="shared" si="5"/>
        <v>195629</v>
      </c>
      <c r="J32" s="69">
        <f t="shared" si="5"/>
        <v>195188.5</v>
      </c>
      <c r="K32" s="70">
        <f t="shared" si="5"/>
        <v>-440.5</v>
      </c>
      <c r="L32" s="71">
        <f t="shared" si="5"/>
        <v>14480.500000000004</v>
      </c>
      <c r="M32" s="72"/>
      <c r="N32" s="73">
        <f>SUM(N6:N31)</f>
        <v>8833.1050000000014</v>
      </c>
      <c r="O32"/>
      <c r="P32"/>
    </row>
    <row r="33" spans="2:16" s="79" customFormat="1" ht="13.2" x14ac:dyDescent="0.25">
      <c r="B33" s="75"/>
      <c r="C33" s="76"/>
      <c r="D33" s="76"/>
      <c r="E33" s="76"/>
      <c r="F33" s="77"/>
      <c r="G33" s="3"/>
      <c r="H33" s="76"/>
      <c r="I33" s="76"/>
      <c r="J33" s="3"/>
      <c r="K33" s="76"/>
      <c r="L33" s="76"/>
      <c r="M33" s="78"/>
      <c r="N33" s="78"/>
      <c r="O33"/>
      <c r="P33"/>
    </row>
    <row r="34" spans="2:16" s="79" customFormat="1" x14ac:dyDescent="0.25">
      <c r="B34" s="75"/>
      <c r="C34" s="76"/>
      <c r="D34" s="76"/>
      <c r="E34" s="76"/>
      <c r="F34" s="77"/>
      <c r="G34" s="3"/>
      <c r="H34" s="76"/>
      <c r="I34" s="76"/>
      <c r="J34" s="3"/>
      <c r="K34" s="76"/>
      <c r="L34" s="76"/>
      <c r="M34" s="78"/>
      <c r="N34" s="78"/>
    </row>
  </sheetData>
  <mergeCells count="4">
    <mergeCell ref="C4:E4"/>
    <mergeCell ref="F4:H4"/>
    <mergeCell ref="I4:K4"/>
    <mergeCell ref="L4:N4"/>
  </mergeCells>
  <pageMargins left="0.25" right="0.25" top="0.25" bottom="0.25" header="0.5" footer="0.5"/>
  <pageSetup paperSize="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D020-EE79-4BCD-9F88-F6B556EFC6BA}">
  <sheetPr>
    <tabColor theme="5" tint="-0.249977111117893"/>
  </sheetPr>
  <dimension ref="A1:AA30"/>
  <sheetViews>
    <sheetView zoomScaleNormal="100" workbookViewId="0">
      <pane xSplit="1" topLeftCell="S1" activePane="topRight" state="frozen"/>
      <selection activeCell="J1" sqref="J1"/>
      <selection pane="topRight" activeCell="Y7" sqref="Y7"/>
    </sheetView>
  </sheetViews>
  <sheetFormatPr defaultColWidth="9.21875" defaultRowHeight="12" x14ac:dyDescent="0.25"/>
  <cols>
    <col min="1" max="1" width="12.77734375" style="6" bestFit="1" customWidth="1"/>
    <col min="2" max="2" width="4.21875" style="6" customWidth="1"/>
    <col min="3" max="3" width="6.21875" style="6" bestFit="1" customWidth="1"/>
    <col min="4" max="6" width="10" style="80" customWidth="1"/>
    <col min="7" max="9" width="9.77734375" style="80" customWidth="1"/>
    <col min="10" max="10" width="11" style="80" bestFit="1" customWidth="1"/>
    <col min="11" max="11" width="10.21875" style="80" customWidth="1"/>
    <col min="12" max="12" width="8.77734375" style="80" customWidth="1"/>
    <col min="13" max="13" width="10.77734375" style="80" bestFit="1" customWidth="1"/>
    <col min="14" max="15" width="9.77734375" style="80" customWidth="1"/>
    <col min="16" max="16" width="11.44140625" style="80" customWidth="1"/>
    <col min="17" max="17" width="10.5546875" style="80" customWidth="1"/>
    <col min="18" max="18" width="11.77734375" style="80" bestFit="1" customWidth="1"/>
    <col min="19" max="19" width="10.5546875" style="80" bestFit="1" customWidth="1"/>
    <col min="20" max="21" width="11.5546875" style="80" bestFit="1" customWidth="1"/>
    <col min="22" max="22" width="10.44140625" style="80" bestFit="1" customWidth="1"/>
    <col min="23" max="23" width="11.21875" style="80" bestFit="1" customWidth="1"/>
    <col min="24" max="24" width="11.21875" style="6" bestFit="1" customWidth="1"/>
    <col min="25" max="25" width="8.5546875" style="6" customWidth="1"/>
    <col min="26" max="26" width="5.77734375" style="6" bestFit="1" customWidth="1"/>
    <col min="27" max="27" width="10.21875" style="5" customWidth="1"/>
    <col min="28" max="16384" width="9.21875" style="6"/>
  </cols>
  <sheetData>
    <row r="1" spans="1:27" ht="15.6" x14ac:dyDescent="0.3">
      <c r="A1" s="1" t="s">
        <v>0</v>
      </c>
      <c r="B1" s="2"/>
      <c r="C1" s="2"/>
      <c r="X1" s="81"/>
      <c r="Y1" s="81"/>
      <c r="Z1" s="5"/>
    </row>
    <row r="2" spans="1:27" x14ac:dyDescent="0.25">
      <c r="A2" s="7" t="s">
        <v>1</v>
      </c>
      <c r="B2" s="12"/>
      <c r="C2" s="12"/>
      <c r="X2" s="81"/>
      <c r="Y2" s="81"/>
      <c r="Z2" s="5"/>
    </row>
    <row r="3" spans="1:27" x14ac:dyDescent="0.25">
      <c r="A3" s="7" t="s">
        <v>72</v>
      </c>
      <c r="B3" s="12"/>
      <c r="C3" s="12"/>
      <c r="X3" s="81"/>
      <c r="Y3" s="81"/>
      <c r="Z3" s="5"/>
    </row>
    <row r="4" spans="1:27" ht="12.6" thickBot="1" x14ac:dyDescent="0.3">
      <c r="A4" s="7" t="s">
        <v>2</v>
      </c>
      <c r="B4" s="12"/>
      <c r="C4" s="12"/>
      <c r="X4" s="81"/>
      <c r="Y4" s="81"/>
      <c r="Z4" s="5"/>
    </row>
    <row r="5" spans="1:27" ht="13.5" customHeight="1" thickBot="1" x14ac:dyDescent="0.3">
      <c r="B5" s="12"/>
      <c r="C5" s="12"/>
      <c r="D5" s="82" t="s">
        <v>73</v>
      </c>
      <c r="E5" s="83"/>
      <c r="F5" s="83"/>
      <c r="G5" s="84"/>
      <c r="H5" s="85"/>
      <c r="I5" s="85"/>
      <c r="J5" s="86"/>
      <c r="K5" s="87" t="s">
        <v>74</v>
      </c>
      <c r="L5" s="88"/>
      <c r="M5" s="88"/>
      <c r="N5" s="88"/>
      <c r="O5" s="88"/>
      <c r="P5" s="88"/>
      <c r="Q5" s="89"/>
      <c r="R5" s="90" t="s">
        <v>75</v>
      </c>
      <c r="S5" s="91"/>
      <c r="T5" s="91"/>
      <c r="U5" s="91"/>
      <c r="V5" s="91"/>
      <c r="W5" s="91"/>
      <c r="X5" s="92"/>
      <c r="Y5" s="210"/>
      <c r="Z5" s="211"/>
      <c r="AA5" s="212"/>
    </row>
    <row r="6" spans="1:27" ht="14.25" customHeight="1" thickBot="1" x14ac:dyDescent="0.3">
      <c r="B6" s="12"/>
      <c r="C6" s="12"/>
      <c r="D6" s="93"/>
      <c r="E6" s="94"/>
      <c r="F6" s="95"/>
      <c r="G6" s="96" t="s">
        <v>76</v>
      </c>
      <c r="H6" s="97"/>
      <c r="I6" s="98"/>
      <c r="J6" s="99" t="s">
        <v>77</v>
      </c>
      <c r="K6" s="100"/>
      <c r="L6" s="101"/>
      <c r="M6" s="102"/>
      <c r="N6" s="103" t="s">
        <v>78</v>
      </c>
      <c r="O6" s="104"/>
      <c r="P6" s="105"/>
      <c r="Q6" s="106" t="s">
        <v>77</v>
      </c>
      <c r="R6" s="107"/>
      <c r="S6" s="108"/>
      <c r="T6" s="109"/>
      <c r="U6" s="107" t="s">
        <v>78</v>
      </c>
      <c r="V6" s="108"/>
      <c r="W6" s="109"/>
      <c r="X6" s="110" t="s">
        <v>77</v>
      </c>
      <c r="Y6" s="213" t="s">
        <v>6</v>
      </c>
      <c r="Z6" s="214"/>
      <c r="AA6" s="215"/>
    </row>
    <row r="7" spans="1:27" s="39" customFormat="1" ht="39.75" customHeight="1" x14ac:dyDescent="0.25">
      <c r="A7" s="111" t="s">
        <v>79</v>
      </c>
      <c r="B7" s="112" t="s">
        <v>80</v>
      </c>
      <c r="C7" s="113" t="s">
        <v>81</v>
      </c>
      <c r="D7" s="114" t="s">
        <v>82</v>
      </c>
      <c r="E7" s="115" t="s">
        <v>83</v>
      </c>
      <c r="F7" s="116" t="s">
        <v>84</v>
      </c>
      <c r="G7" s="114" t="s">
        <v>82</v>
      </c>
      <c r="H7" s="117" t="s">
        <v>83</v>
      </c>
      <c r="I7" s="118" t="s">
        <v>84</v>
      </c>
      <c r="J7" s="119" t="s">
        <v>13</v>
      </c>
      <c r="K7" s="120" t="s">
        <v>82</v>
      </c>
      <c r="L7" s="121" t="s">
        <v>83</v>
      </c>
      <c r="M7" s="122" t="s">
        <v>84</v>
      </c>
      <c r="N7" s="120" t="s">
        <v>82</v>
      </c>
      <c r="O7" s="121" t="s">
        <v>83</v>
      </c>
      <c r="P7" s="123" t="s">
        <v>84</v>
      </c>
      <c r="Q7" s="124" t="s">
        <v>13</v>
      </c>
      <c r="R7" s="125" t="s">
        <v>82</v>
      </c>
      <c r="S7" s="126" t="s">
        <v>83</v>
      </c>
      <c r="T7" s="127" t="s">
        <v>84</v>
      </c>
      <c r="U7" s="125" t="s">
        <v>82</v>
      </c>
      <c r="V7" s="126" t="s">
        <v>83</v>
      </c>
      <c r="W7" s="128" t="s">
        <v>84</v>
      </c>
      <c r="X7" s="129" t="s">
        <v>13</v>
      </c>
      <c r="Y7" s="130" t="s">
        <v>15</v>
      </c>
      <c r="Z7" s="131" t="s">
        <v>16</v>
      </c>
      <c r="AA7" s="132" t="s">
        <v>85</v>
      </c>
    </row>
    <row r="8" spans="1:27" ht="17.25" customHeight="1" x14ac:dyDescent="0.25">
      <c r="A8" s="133" t="s">
        <v>86</v>
      </c>
      <c r="B8" s="134" t="s">
        <v>87</v>
      </c>
      <c r="C8" s="135" t="s">
        <v>88</v>
      </c>
      <c r="D8" s="136">
        <f>'[1]Fall 2025'!D6</f>
        <v>43750</v>
      </c>
      <c r="E8" s="137">
        <f>'[1]Fall 2025'!E6</f>
        <v>2208</v>
      </c>
      <c r="F8" s="138">
        <f>'[1]Fall 2025'!F6</f>
        <v>45958</v>
      </c>
      <c r="G8" s="139">
        <v>43480</v>
      </c>
      <c r="H8" s="140">
        <v>2207</v>
      </c>
      <c r="I8" s="138">
        <f>H8+G8</f>
        <v>45687</v>
      </c>
      <c r="J8" s="141">
        <f>I8-F8</f>
        <v>-271</v>
      </c>
      <c r="K8" s="142">
        <f>+'[1]Spring 2026'!D6</f>
        <v>40310</v>
      </c>
      <c r="L8" s="143">
        <f>+'[1]Spring 2026'!E6</f>
        <v>2307</v>
      </c>
      <c r="M8" s="144">
        <f>+'[1]Spring 2026'!F6</f>
        <v>42617</v>
      </c>
      <c r="N8" s="145">
        <v>40207</v>
      </c>
      <c r="O8" s="146">
        <v>2294</v>
      </c>
      <c r="P8" s="147">
        <f>+O8+N8</f>
        <v>42501</v>
      </c>
      <c r="Q8" s="148">
        <f>P8-M8</f>
        <v>-116</v>
      </c>
      <c r="R8" s="149">
        <f>'[1]Summer 2026'!D6</f>
        <v>8753.0300000000007</v>
      </c>
      <c r="S8" s="150">
        <f>'[1]Summer 2026'!E6</f>
        <v>1679</v>
      </c>
      <c r="T8" s="151">
        <f>'[1]Summer 2026'!F6</f>
        <v>10432.030000000001</v>
      </c>
      <c r="U8" s="152">
        <v>8722.0300000000007</v>
      </c>
      <c r="V8" s="153">
        <v>1688</v>
      </c>
      <c r="W8" s="154">
        <f>V8+U8</f>
        <v>10410.030000000001</v>
      </c>
      <c r="X8" s="155">
        <f>W8-T8</f>
        <v>-22</v>
      </c>
      <c r="Y8" s="156">
        <f>J8+Q8+X8</f>
        <v>-409</v>
      </c>
      <c r="Z8" s="157">
        <v>0.8</v>
      </c>
      <c r="AA8" s="53">
        <f>Y8*Z8</f>
        <v>-327.20000000000005</v>
      </c>
    </row>
    <row r="9" spans="1:27" ht="17.25" customHeight="1" x14ac:dyDescent="0.25">
      <c r="A9" s="133" t="s">
        <v>89</v>
      </c>
      <c r="B9" s="134" t="s">
        <v>90</v>
      </c>
      <c r="C9" s="158"/>
      <c r="D9" s="136">
        <f>'[1]Fall 2025'!D7</f>
        <v>65622.5</v>
      </c>
      <c r="E9" s="137">
        <f>'[1]Fall 2025'!E7</f>
        <v>4955.5</v>
      </c>
      <c r="F9" s="138">
        <f>'[1]Fall 2025'!F7</f>
        <v>70578</v>
      </c>
      <c r="G9" s="139">
        <v>65637.5</v>
      </c>
      <c r="H9" s="140">
        <v>4984.5</v>
      </c>
      <c r="I9" s="138">
        <f t="shared" ref="I9:I14" si="0">H9+G9</f>
        <v>70622</v>
      </c>
      <c r="J9" s="141">
        <f t="shared" ref="J9:J14" si="1">I9-F9</f>
        <v>44</v>
      </c>
      <c r="K9" s="142">
        <f>'[1]Spring 2026'!D7</f>
        <v>61919.5</v>
      </c>
      <c r="L9" s="143">
        <f>'[1]Spring 2026'!E7</f>
        <v>4822</v>
      </c>
      <c r="M9" s="144">
        <f>'[1]Spring 2026'!F7</f>
        <v>66741.5</v>
      </c>
      <c r="N9" s="145">
        <v>61921.5</v>
      </c>
      <c r="O9" s="146">
        <v>4841</v>
      </c>
      <c r="P9" s="147">
        <f t="shared" ref="P9:P14" si="2">+O9+N9</f>
        <v>66762.5</v>
      </c>
      <c r="Q9" s="148">
        <f t="shared" ref="Q9:Q14" si="3">P9-M9</f>
        <v>21</v>
      </c>
      <c r="R9" s="149">
        <f>'[1]Summer 2026'!D7</f>
        <v>27572</v>
      </c>
      <c r="S9" s="150">
        <f>'[1]Summer 2026'!E7</f>
        <v>2965</v>
      </c>
      <c r="T9" s="151">
        <f>'[1]Summer 2026'!F7</f>
        <v>30537</v>
      </c>
      <c r="U9" s="152">
        <v>27426</v>
      </c>
      <c r="V9" s="153">
        <v>2968</v>
      </c>
      <c r="W9" s="154">
        <f t="shared" ref="W9:W14" si="4">V9+U9</f>
        <v>30394</v>
      </c>
      <c r="X9" s="155">
        <f t="shared" ref="X9:X14" si="5">W9-T9</f>
        <v>-143</v>
      </c>
      <c r="Y9" s="156">
        <f>J9+Q9+X9</f>
        <v>-78</v>
      </c>
      <c r="Z9" s="157">
        <v>0.8</v>
      </c>
      <c r="AA9" s="53">
        <f t="shared" ref="AA9:AA14" si="6">Y9*Z9</f>
        <v>-62.400000000000006</v>
      </c>
    </row>
    <row r="10" spans="1:27" ht="17.25" customHeight="1" x14ac:dyDescent="0.25">
      <c r="A10" s="133" t="s">
        <v>91</v>
      </c>
      <c r="B10" s="134" t="s">
        <v>92</v>
      </c>
      <c r="C10" s="135" t="s">
        <v>88</v>
      </c>
      <c r="D10" s="136">
        <f>'[1]Fall 2025'!D8</f>
        <v>46656</v>
      </c>
      <c r="E10" s="137">
        <f>'[1]Fall 2025'!E8</f>
        <v>6186</v>
      </c>
      <c r="F10" s="138">
        <f>'[1]Fall 2025'!F8</f>
        <v>52842</v>
      </c>
      <c r="G10" s="139">
        <v>46671</v>
      </c>
      <c r="H10" s="140">
        <v>6180</v>
      </c>
      <c r="I10" s="138">
        <f t="shared" si="0"/>
        <v>52851</v>
      </c>
      <c r="J10" s="141">
        <f t="shared" si="1"/>
        <v>9</v>
      </c>
      <c r="K10" s="142">
        <f>'[1]Spring 2026'!D8</f>
        <v>43630</v>
      </c>
      <c r="L10" s="143">
        <f>'[1]Spring 2026'!E8</f>
        <v>6379</v>
      </c>
      <c r="M10" s="144">
        <f>'[1]Spring 2026'!F8</f>
        <v>50009</v>
      </c>
      <c r="N10" s="145">
        <v>43676</v>
      </c>
      <c r="O10" s="146">
        <v>6417</v>
      </c>
      <c r="P10" s="147">
        <f t="shared" si="2"/>
        <v>50093</v>
      </c>
      <c r="Q10" s="148">
        <f t="shared" si="3"/>
        <v>84</v>
      </c>
      <c r="R10" s="149">
        <f>'[1]Summer 2026'!D8</f>
        <v>9956</v>
      </c>
      <c r="S10" s="150">
        <f>'[1]Summer 2026'!E8</f>
        <v>5312</v>
      </c>
      <c r="T10" s="151">
        <f>'[1]Summer 2026'!F8</f>
        <v>15268</v>
      </c>
      <c r="U10" s="152">
        <v>9936</v>
      </c>
      <c r="V10" s="153">
        <v>5300</v>
      </c>
      <c r="W10" s="154">
        <f t="shared" si="4"/>
        <v>15236</v>
      </c>
      <c r="X10" s="155">
        <f t="shared" si="5"/>
        <v>-32</v>
      </c>
      <c r="Y10" s="156">
        <f>J10+Q10+X10</f>
        <v>61</v>
      </c>
      <c r="Z10" s="157">
        <v>0.8</v>
      </c>
      <c r="AA10" s="53">
        <f t="shared" si="6"/>
        <v>48.800000000000004</v>
      </c>
    </row>
    <row r="11" spans="1:27" ht="17.25" customHeight="1" x14ac:dyDescent="0.25">
      <c r="A11" s="159" t="s">
        <v>93</v>
      </c>
      <c r="B11" s="134" t="s">
        <v>94</v>
      </c>
      <c r="C11" s="135" t="s">
        <v>88</v>
      </c>
      <c r="D11" s="136">
        <f>'[1]Fall 2025'!D9</f>
        <v>173782</v>
      </c>
      <c r="E11" s="137">
        <f>'[1]Fall 2025'!E9</f>
        <v>13866</v>
      </c>
      <c r="F11" s="138">
        <f>'[1]Fall 2025'!F9</f>
        <v>187648</v>
      </c>
      <c r="G11" s="139">
        <v>174107</v>
      </c>
      <c r="H11" s="140">
        <v>13869</v>
      </c>
      <c r="I11" s="138">
        <f t="shared" si="0"/>
        <v>187976</v>
      </c>
      <c r="J11" s="141">
        <f t="shared" si="1"/>
        <v>328</v>
      </c>
      <c r="K11" s="142">
        <f>'[1]Spring 2026'!D9</f>
        <v>162507</v>
      </c>
      <c r="L11" s="143">
        <f>'[1]Spring 2026'!E9</f>
        <v>13184</v>
      </c>
      <c r="M11" s="144">
        <f>'[1]Spring 2026'!F9</f>
        <v>175691</v>
      </c>
      <c r="N11" s="145">
        <v>162991</v>
      </c>
      <c r="O11" s="146">
        <v>13187</v>
      </c>
      <c r="P11" s="147">
        <f t="shared" si="2"/>
        <v>176178</v>
      </c>
      <c r="Q11" s="148">
        <f t="shared" si="3"/>
        <v>487</v>
      </c>
      <c r="R11" s="149">
        <f>'[1]Summer 2026'!D9</f>
        <v>23822</v>
      </c>
      <c r="S11" s="150">
        <f>'[1]Summer 2026'!E9</f>
        <v>7738</v>
      </c>
      <c r="T11" s="151">
        <f>'[1]Summer 2026'!F9</f>
        <v>31560</v>
      </c>
      <c r="U11" s="152">
        <v>23813</v>
      </c>
      <c r="V11" s="153">
        <v>7728</v>
      </c>
      <c r="W11" s="154">
        <f t="shared" si="4"/>
        <v>31541</v>
      </c>
      <c r="X11" s="155">
        <f t="shared" si="5"/>
        <v>-19</v>
      </c>
      <c r="Y11" s="156">
        <f>J11+Q11+X11</f>
        <v>796</v>
      </c>
      <c r="Z11" s="157">
        <v>0.8</v>
      </c>
      <c r="AA11" s="53">
        <f t="shared" si="6"/>
        <v>636.80000000000007</v>
      </c>
    </row>
    <row r="12" spans="1:27" ht="17.25" customHeight="1" x14ac:dyDescent="0.25">
      <c r="A12" s="160" t="s">
        <v>95</v>
      </c>
      <c r="B12" s="134" t="s">
        <v>96</v>
      </c>
      <c r="C12" s="158" t="s">
        <v>88</v>
      </c>
      <c r="D12" s="136">
        <f>'[1]Fall 2025'!D11</f>
        <v>81461</v>
      </c>
      <c r="E12" s="137">
        <f>'[1]Fall 2025'!E11</f>
        <v>10989</v>
      </c>
      <c r="F12" s="138">
        <f>'[1]Fall 2025'!F11</f>
        <v>92450</v>
      </c>
      <c r="G12" s="139">
        <v>83447</v>
      </c>
      <c r="H12" s="140">
        <v>10987</v>
      </c>
      <c r="I12" s="138">
        <f t="shared" si="0"/>
        <v>94434</v>
      </c>
      <c r="J12" s="141">
        <f t="shared" si="1"/>
        <v>1984</v>
      </c>
      <c r="K12" s="142">
        <f>'[1]Spring 2026'!D11</f>
        <v>69091</v>
      </c>
      <c r="L12" s="143">
        <f>'[1]Spring 2026'!E11</f>
        <v>10200</v>
      </c>
      <c r="M12" s="144">
        <f>'[1]Spring 2026'!F11</f>
        <v>79291</v>
      </c>
      <c r="N12" s="145">
        <v>69388</v>
      </c>
      <c r="O12" s="146">
        <v>10391</v>
      </c>
      <c r="P12" s="147">
        <f t="shared" si="2"/>
        <v>79779</v>
      </c>
      <c r="Q12" s="148">
        <f t="shared" si="3"/>
        <v>488</v>
      </c>
      <c r="R12" s="149">
        <f>'[1]Summer 2026'!D11</f>
        <v>12552</v>
      </c>
      <c r="S12" s="150">
        <f>'[1]Summer 2026'!E11</f>
        <v>6104</v>
      </c>
      <c r="T12" s="151">
        <f>'[1]Summer 2026'!F11</f>
        <v>18656</v>
      </c>
      <c r="U12" s="152">
        <v>12460</v>
      </c>
      <c r="V12" s="153">
        <v>6111</v>
      </c>
      <c r="W12" s="154">
        <f t="shared" si="4"/>
        <v>18571</v>
      </c>
      <c r="X12" s="155">
        <f t="shared" si="5"/>
        <v>-85</v>
      </c>
      <c r="Y12" s="156">
        <f>(J12+Q12+X12)</f>
        <v>2387</v>
      </c>
      <c r="Z12" s="157">
        <v>0.8</v>
      </c>
      <c r="AA12" s="53">
        <f t="shared" si="6"/>
        <v>1909.6000000000001</v>
      </c>
    </row>
    <row r="13" spans="1:27" ht="17.25" customHeight="1" x14ac:dyDescent="0.25">
      <c r="A13" s="160" t="s">
        <v>97</v>
      </c>
      <c r="B13" s="134" t="s">
        <v>98</v>
      </c>
      <c r="C13" s="135" t="s">
        <v>88</v>
      </c>
      <c r="D13" s="136">
        <f>'[1]Fall 2025'!D10</f>
        <v>58876</v>
      </c>
      <c r="E13" s="137">
        <f>'[1]Fall 2025'!E10</f>
        <v>3906</v>
      </c>
      <c r="F13" s="138">
        <f>'[1]Fall 2025'!F10</f>
        <v>62782</v>
      </c>
      <c r="G13" s="139">
        <v>61979</v>
      </c>
      <c r="H13" s="140">
        <v>3920</v>
      </c>
      <c r="I13" s="138">
        <f t="shared" si="0"/>
        <v>65899</v>
      </c>
      <c r="J13" s="141">
        <f t="shared" si="1"/>
        <v>3117</v>
      </c>
      <c r="K13" s="142">
        <f>'[1]Spring 2026'!D10</f>
        <v>41099</v>
      </c>
      <c r="L13" s="143">
        <f>'[1]Spring 2026'!E10</f>
        <v>3645</v>
      </c>
      <c r="M13" s="144">
        <f>'[1]Spring 2026'!F10</f>
        <v>44744</v>
      </c>
      <c r="N13" s="145">
        <v>42658</v>
      </c>
      <c r="O13" s="146">
        <v>3657</v>
      </c>
      <c r="P13" s="147">
        <f t="shared" si="2"/>
        <v>46315</v>
      </c>
      <c r="Q13" s="148">
        <f t="shared" si="3"/>
        <v>1571</v>
      </c>
      <c r="R13" s="149">
        <f>'[1]Summer 2026'!D10</f>
        <v>6573</v>
      </c>
      <c r="S13" s="150">
        <f>'[1]Summer 2026'!E10</f>
        <v>1910</v>
      </c>
      <c r="T13" s="151">
        <f>'[1]Summer 2026'!F10</f>
        <v>8483</v>
      </c>
      <c r="U13" s="152">
        <v>6530</v>
      </c>
      <c r="V13" s="153">
        <v>1905</v>
      </c>
      <c r="W13" s="154">
        <f t="shared" si="4"/>
        <v>8435</v>
      </c>
      <c r="X13" s="155">
        <f t="shared" si="5"/>
        <v>-48</v>
      </c>
      <c r="Y13" s="156">
        <f>(J13+Q13+X13)</f>
        <v>4640</v>
      </c>
      <c r="Z13" s="157">
        <v>0.8</v>
      </c>
      <c r="AA13" s="53">
        <f t="shared" si="6"/>
        <v>3712</v>
      </c>
    </row>
    <row r="14" spans="1:27" ht="17.25" customHeight="1" thickBot="1" x14ac:dyDescent="0.3">
      <c r="A14" s="161" t="s">
        <v>99</v>
      </c>
      <c r="B14" s="134" t="s">
        <v>100</v>
      </c>
      <c r="C14" s="135" t="s">
        <v>88</v>
      </c>
      <c r="D14" s="162">
        <f>'[1]Fall 2025'!D12</f>
        <v>75449</v>
      </c>
      <c r="E14" s="163">
        <f>'[1]Fall 2025'!E12</f>
        <v>5622</v>
      </c>
      <c r="F14" s="164">
        <f>'[1]Fall 2025'!F12</f>
        <v>81071</v>
      </c>
      <c r="G14" s="165">
        <v>75336</v>
      </c>
      <c r="H14" s="166">
        <v>5623</v>
      </c>
      <c r="I14" s="164">
        <f t="shared" si="0"/>
        <v>80959</v>
      </c>
      <c r="J14" s="167">
        <f t="shared" si="1"/>
        <v>-112</v>
      </c>
      <c r="K14" s="168">
        <f>'[1]Spring 2026'!D12</f>
        <v>67808</v>
      </c>
      <c r="L14" s="169">
        <f>'[1]Spring 2026'!E12</f>
        <v>5775</v>
      </c>
      <c r="M14" s="170">
        <f>'[1]Spring 2026'!F12</f>
        <v>73583</v>
      </c>
      <c r="N14" s="171">
        <v>67716</v>
      </c>
      <c r="O14" s="172">
        <v>5769</v>
      </c>
      <c r="P14" s="173">
        <f t="shared" si="2"/>
        <v>73485</v>
      </c>
      <c r="Q14" s="174">
        <f t="shared" si="3"/>
        <v>-98</v>
      </c>
      <c r="R14" s="175">
        <f>'[1]Summer 2026'!D12</f>
        <v>11263</v>
      </c>
      <c r="S14" s="176">
        <f>'[1]Summer 2026'!E12</f>
        <v>2517</v>
      </c>
      <c r="T14" s="177">
        <f>'[1]Summer 2026'!F12</f>
        <v>13780</v>
      </c>
      <c r="U14" s="178">
        <v>11243</v>
      </c>
      <c r="V14" s="179">
        <v>2507</v>
      </c>
      <c r="W14" s="180">
        <f t="shared" si="4"/>
        <v>13750</v>
      </c>
      <c r="X14" s="181">
        <f t="shared" si="5"/>
        <v>-30</v>
      </c>
      <c r="Y14" s="182">
        <f>(J14+Q14+X14)</f>
        <v>-240</v>
      </c>
      <c r="Z14" s="183">
        <v>0.8</v>
      </c>
      <c r="AA14" s="184">
        <f t="shared" si="6"/>
        <v>-192</v>
      </c>
    </row>
    <row r="15" spans="1:27" s="203" customFormat="1" ht="12.6" thickBot="1" x14ac:dyDescent="0.3">
      <c r="A15" s="185" t="s">
        <v>101</v>
      </c>
      <c r="B15" s="186"/>
      <c r="C15" s="187"/>
      <c r="D15" s="188">
        <f>SUM(D8:D14)</f>
        <v>545596.5</v>
      </c>
      <c r="E15" s="189">
        <f>SUM(E8:E14)</f>
        <v>47732.5</v>
      </c>
      <c r="F15" s="190">
        <f>SUM(D15:E15)</f>
        <v>593329</v>
      </c>
      <c r="G15" s="188">
        <f>SUM(G8:G14)</f>
        <v>550657.5</v>
      </c>
      <c r="H15" s="189">
        <f>SUM(H8:H14)</f>
        <v>47770.5</v>
      </c>
      <c r="I15" s="190">
        <f>SUM(G15:H15)</f>
        <v>598428</v>
      </c>
      <c r="J15" s="191">
        <f>SUM(J8:J14)</f>
        <v>5099</v>
      </c>
      <c r="K15" s="192">
        <f>SUM(K8:K14)</f>
        <v>486364.5</v>
      </c>
      <c r="L15" s="193">
        <f>SUM(L8:L14)</f>
        <v>46312</v>
      </c>
      <c r="M15" s="194">
        <f>SUM(K15:L15)</f>
        <v>532676.5</v>
      </c>
      <c r="N15" s="192">
        <f t="shared" ref="N15:S15" si="7">SUM(N8:N14)</f>
        <v>488557.5</v>
      </c>
      <c r="O15" s="193">
        <f t="shared" si="7"/>
        <v>46556</v>
      </c>
      <c r="P15" s="194">
        <f t="shared" si="7"/>
        <v>535113.5</v>
      </c>
      <c r="Q15" s="195">
        <f t="shared" si="7"/>
        <v>2437</v>
      </c>
      <c r="R15" s="196">
        <f t="shared" si="7"/>
        <v>100491.03</v>
      </c>
      <c r="S15" s="197">
        <f t="shared" si="7"/>
        <v>28225</v>
      </c>
      <c r="T15" s="198">
        <f>SUM(R15:S15)</f>
        <v>128716.03</v>
      </c>
      <c r="U15" s="196">
        <f>SUM(U8:U14)</f>
        <v>100130.03</v>
      </c>
      <c r="V15" s="197">
        <f>SUM(V8:V14)</f>
        <v>28207</v>
      </c>
      <c r="W15" s="198">
        <f>SUM(W8:W14)</f>
        <v>128337.03</v>
      </c>
      <c r="X15" s="199">
        <f>SUM(X8:X14)</f>
        <v>-379</v>
      </c>
      <c r="Y15" s="200">
        <f>SUM(Y8:Y14)</f>
        <v>7157</v>
      </c>
      <c r="Z15" s="201"/>
      <c r="AA15" s="202">
        <f>SUM(AA8:AA14)</f>
        <v>5725.6</v>
      </c>
    </row>
    <row r="16" spans="1:27" x14ac:dyDescent="0.25">
      <c r="B16" s="12"/>
      <c r="C16" s="12"/>
      <c r="X16" s="81"/>
      <c r="Y16" s="81"/>
      <c r="Z16" s="5"/>
    </row>
    <row r="17" spans="2:26" x14ac:dyDescent="0.25">
      <c r="B17" s="12"/>
      <c r="C17" s="12"/>
      <c r="F17" s="6"/>
      <c r="G17" s="6"/>
      <c r="H17" s="6"/>
      <c r="I17" s="6"/>
      <c r="U17" s="204"/>
      <c r="V17" s="204"/>
      <c r="X17" s="81"/>
      <c r="Y17" s="81"/>
      <c r="Z17" s="5"/>
    </row>
    <row r="18" spans="2:26" x14ac:dyDescent="0.25">
      <c r="B18" s="12"/>
      <c r="C18" s="12"/>
      <c r="F18" s="6"/>
      <c r="G18" s="6"/>
      <c r="H18" s="6"/>
      <c r="I18" s="6"/>
      <c r="N18" s="205"/>
      <c r="O18" s="205"/>
      <c r="U18" s="204"/>
      <c r="V18" s="204"/>
      <c r="X18" s="81"/>
      <c r="Y18" s="81"/>
      <c r="Z18" s="5"/>
    </row>
    <row r="19" spans="2:26" x14ac:dyDescent="0.25">
      <c r="B19" s="12"/>
      <c r="C19" s="12"/>
      <c r="F19" s="6"/>
      <c r="G19" s="6"/>
      <c r="H19" s="6"/>
      <c r="I19" s="6"/>
      <c r="N19" s="205"/>
      <c r="O19" s="205"/>
      <c r="T19" s="206"/>
      <c r="U19" s="207"/>
      <c r="V19" s="207"/>
      <c r="W19" s="207"/>
      <c r="Y19" s="81"/>
      <c r="Z19" s="5"/>
    </row>
    <row r="20" spans="2:26" x14ac:dyDescent="0.25">
      <c r="B20" s="12"/>
      <c r="C20" s="12"/>
      <c r="F20" s="6"/>
      <c r="G20" s="6"/>
      <c r="H20" s="6"/>
      <c r="I20" s="6"/>
      <c r="N20" s="205"/>
      <c r="O20" s="205"/>
      <c r="R20" s="6"/>
      <c r="S20" s="6"/>
      <c r="T20" s="206"/>
      <c r="U20" s="208"/>
      <c r="V20" s="207"/>
      <c r="W20" s="208"/>
      <c r="Y20" s="81"/>
      <c r="Z20" s="5"/>
    </row>
    <row r="21" spans="2:26" x14ac:dyDescent="0.25">
      <c r="F21" s="6"/>
      <c r="G21" s="6"/>
      <c r="H21" s="6"/>
      <c r="I21" s="6"/>
      <c r="N21" s="205"/>
      <c r="O21" s="205"/>
      <c r="T21" s="206"/>
      <c r="U21" s="207"/>
      <c r="V21" s="207"/>
      <c r="W21" s="207"/>
    </row>
    <row r="22" spans="2:26" x14ac:dyDescent="0.25">
      <c r="F22" s="6"/>
      <c r="G22" s="6"/>
      <c r="H22" s="6"/>
      <c r="I22" s="6"/>
      <c r="N22" s="205"/>
      <c r="O22" s="205"/>
      <c r="T22" s="206"/>
      <c r="U22" s="207"/>
      <c r="V22" s="207"/>
      <c r="W22" s="207"/>
    </row>
    <row r="23" spans="2:26" x14ac:dyDescent="0.25">
      <c r="F23" s="6"/>
      <c r="G23" s="6"/>
      <c r="H23" s="6"/>
      <c r="I23" s="6"/>
      <c r="N23" s="205"/>
      <c r="O23" s="205"/>
      <c r="T23" s="206"/>
      <c r="U23" s="207"/>
      <c r="V23" s="207"/>
      <c r="W23" s="207"/>
    </row>
    <row r="24" spans="2:26" x14ac:dyDescent="0.25">
      <c r="F24" s="6"/>
      <c r="G24" s="6"/>
      <c r="H24" s="6"/>
      <c r="I24" s="6"/>
      <c r="N24" s="205"/>
      <c r="O24" s="205"/>
      <c r="T24" s="206"/>
      <c r="U24" s="207"/>
      <c r="V24" s="207"/>
      <c r="W24" s="207"/>
    </row>
    <row r="25" spans="2:26" x14ac:dyDescent="0.25">
      <c r="F25" s="6"/>
      <c r="G25" s="6"/>
      <c r="H25" s="6"/>
      <c r="I25" s="6"/>
      <c r="N25" s="205"/>
      <c r="O25" s="205"/>
      <c r="T25" s="206"/>
      <c r="U25" s="207"/>
      <c r="V25" s="207"/>
      <c r="W25" s="207"/>
    </row>
    <row r="26" spans="2:26" x14ac:dyDescent="0.25">
      <c r="F26" s="6"/>
      <c r="G26" s="6"/>
      <c r="H26" s="6"/>
      <c r="I26" s="6"/>
      <c r="T26" s="206"/>
      <c r="U26" s="207"/>
      <c r="V26" s="207"/>
      <c r="W26" s="207"/>
    </row>
    <row r="27" spans="2:26" x14ac:dyDescent="0.25">
      <c r="F27" s="6"/>
      <c r="G27" s="6"/>
      <c r="H27" s="6"/>
      <c r="I27" s="6"/>
    </row>
    <row r="28" spans="2:26" x14ac:dyDescent="0.25">
      <c r="F28" s="6"/>
      <c r="G28" s="6"/>
      <c r="H28" s="6"/>
      <c r="I28" s="6"/>
    </row>
    <row r="29" spans="2:26" x14ac:dyDescent="0.25">
      <c r="F29" s="6"/>
      <c r="G29" s="6"/>
      <c r="H29" s="6"/>
      <c r="I29" s="6"/>
    </row>
    <row r="30" spans="2:26" x14ac:dyDescent="0.25">
      <c r="F30" s="6"/>
      <c r="G30" s="6"/>
      <c r="H30" s="6"/>
      <c r="I30" s="6"/>
    </row>
  </sheetData>
  <mergeCells count="10">
    <mergeCell ref="Y6:AA6"/>
    <mergeCell ref="D5:J5"/>
    <mergeCell ref="K5:Q5"/>
    <mergeCell ref="R5:X5"/>
    <mergeCell ref="D6:F6"/>
    <mergeCell ref="G6:I6"/>
    <mergeCell ref="K6:M6"/>
    <mergeCell ref="N6:P6"/>
    <mergeCell ref="R6:T6"/>
    <mergeCell ref="U6:W6"/>
  </mergeCells>
  <pageMargins left="0.25" right="0.25" top="0.25" bottom="0.25" header="0.5" footer="0.5"/>
  <pageSetup paperSize="5" orientation="landscape" r:id="rId1"/>
  <headerFooter alignWithMargins="0"/>
  <colBreaks count="2" manualBreakCount="2">
    <brk id="10" max="1048575" man="1"/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FY2026 Reconcilation</vt:lpstr>
      <vt:lpstr>FY2026 Recon_SU_detail</vt:lpstr>
      <vt:lpstr>'FY2026 Recon_SU_detail'!Print_Titles</vt:lpstr>
      <vt:lpstr>'FY2026 Reconcilation'!Print_Titles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MacInnes, Matt</dc:creator>
  <cp:lastModifiedBy>MacInnes, Matt</cp:lastModifiedBy>
  <dcterms:created xsi:type="dcterms:W3CDTF">2026-09-15T18:58:30Z</dcterms:created>
  <dcterms:modified xsi:type="dcterms:W3CDTF">2026-09-15T19:10:09Z</dcterms:modified>
</cp:coreProperties>
</file>